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sset Worksheet" sheetId="1" state="visible" r:id="rId1"/>
    <sheet name="Print" sheetId="2" state="visible" r:id="rId2"/>
  </sheets>
  <definedNames>
    <definedName name="_xlnm.Print_Titles" localSheetId="0">'Asset Worksheet'!$8:$8</definedName>
    <definedName name="_xlnm.Print_Area" localSheetId="1">'Print'!$A$1:$G$38</definedName>
  </definedNames>
  <calcPr calcId="124519" fullCalcOnLoad="1"/>
</workbook>
</file>

<file path=xl/styles.xml><?xml version="1.0" encoding="utf-8"?>
<styleSheet xmlns="http://schemas.openxmlformats.org/spreadsheetml/2006/main">
  <numFmts count="1">
    <numFmt numFmtId="164" formatCode="$#,##0;($#,##0);&quot;–&quot;"/>
  </numFmts>
  <fonts count="15">
    <font>
      <name val="Calibri"/>
      <family val="2"/>
      <color theme="1"/>
      <sz val="11"/>
      <scheme val="minor"/>
    </font>
    <font>
      <b val="1"/>
      <color rgb="000E1B3D"/>
      <sz val="18"/>
    </font>
    <font>
      <color rgb="003C4A6B"/>
      <sz val="10"/>
    </font>
    <font>
      <b val="1"/>
      <color rgb="000E1B3D"/>
    </font>
    <font>
      <b val="1"/>
      <color rgb="001F4FE0"/>
    </font>
    <font>
      <b val="1"/>
      <color rgb="00FFFFFF"/>
    </font>
    <font>
      <i val="1"/>
      <color rgb="0066728F"/>
      <sz val="9"/>
    </font>
    <font>
      <b val="1"/>
      <color rgb="001F4FE0"/>
      <sz val="12"/>
    </font>
    <font>
      <b val="1"/>
    </font>
    <font>
      <b val="1"/>
      <color rgb="000E1B3D"/>
      <sz val="14"/>
    </font>
    <font>
      <color rgb="0066728F"/>
    </font>
    <font>
      <b val="1"/>
      <color rgb="00179150"/>
      <sz val="16"/>
    </font>
    <font>
      <color rgb="0066728F"/>
      <sz val="10"/>
    </font>
    <font>
      <b val="1"/>
      <color rgb="000E1B3D"/>
      <sz val="20"/>
    </font>
    <font>
      <b val="1"/>
      <color rgb="00179150"/>
      <sz val="18"/>
    </font>
  </fonts>
  <fills count="7">
    <fill>
      <patternFill/>
    </fill>
    <fill>
      <patternFill patternType="gray125"/>
    </fill>
    <fill>
      <patternFill patternType="solid">
        <fgColor rgb="00EEF4FC"/>
      </patternFill>
    </fill>
    <fill>
      <patternFill patternType="solid">
        <fgColor rgb="001F4FE0"/>
      </patternFill>
    </fill>
    <fill>
      <patternFill patternType="solid">
        <fgColor rgb="000E1B3D"/>
      </patternFill>
    </fill>
    <fill>
      <patternFill patternType="solid">
        <fgColor rgb="00F2F4F8"/>
      </patternFill>
    </fill>
    <fill>
      <patternFill patternType="solid">
        <fgColor rgb="00EAF7C4"/>
      </patternFill>
    </fill>
  </fills>
  <borders count="11">
    <border>
      <left/>
      <right/>
      <top/>
      <bottom/>
      <diagonal/>
    </border>
    <border>
      <left style="thin">
        <color rgb="00DCE3EF"/>
      </left>
      <right style="thin">
        <color rgb="00DCE3EF"/>
      </right>
      <top style="thin">
        <color rgb="00DCE3EF"/>
      </top>
      <bottom style="thin">
        <color rgb="00DCE3EF"/>
      </bottom>
    </border>
    <border>
      <left/>
      <right/>
      <top style="thin">
        <color rgb="00DCE3EF"/>
      </top>
      <bottom/>
      <diagonal/>
    </border>
    <border>
      <left/>
      <right style="thin">
        <color rgb="00DCE3EF"/>
      </right>
      <top style="thin">
        <color rgb="00DCE3EF"/>
      </top>
      <bottom/>
      <diagonal/>
    </border>
    <border>
      <left/>
      <right style="thin">
        <color rgb="00DCE3EF"/>
      </right>
      <top style="thin">
        <color rgb="00DCE3EF"/>
      </top>
      <bottom style="thin">
        <color rgb="00DCE3EF"/>
      </bottom>
      <diagonal/>
    </border>
    <border>
      <left style="thick">
        <color rgb="00FFFFFF"/>
      </left>
      <right style="thick">
        <color rgb="00FFFFFF"/>
      </right>
    </border>
    <border>
      <left style="thick">
        <color rgb="00FFFFFF"/>
      </left>
      <right/>
      <top/>
      <bottom/>
      <diagonal/>
    </border>
    <border>
      <left style="thick">
        <color rgb="00FFFFFF"/>
      </left>
      <right style="thick">
        <color rgb="00FFFFFF"/>
      </right>
      <top/>
      <bottom/>
      <diagonal/>
    </border>
    <border>
      <bottom style="medium">
        <color rgb="000E1B3D"/>
      </bottom>
    </border>
    <border>
      <left style="thick">
        <color rgb="00FFFFFF"/>
      </left>
    </border>
    <border>
      <left style="thick">
        <color rgb="00FFFFFF"/>
      </left>
      <right/>
      <bottom/>
    </border>
  </borders>
  <cellStyleXfs count="1">
    <xf numFmtId="0" fontId="0" fillId="0" borderId="0"/>
  </cellStyleXfs>
  <cellXfs count="3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pivotButton="0" quotePrefix="0" xfId="0"/>
    <xf numFmtId="0" fontId="0" fillId="0" borderId="4" pivotButton="0" quotePrefix="0" xfId="0"/>
    <xf numFmtId="0" fontId="5" fillId="3" borderId="5" applyAlignment="1" pivotButton="0" quotePrefix="0" xfId="0">
      <alignment horizontal="center" vertical="center"/>
    </xf>
    <xf numFmtId="0" fontId="3" fillId="0" borderId="0" applyAlignment="1" pivotButton="0" quotePrefix="0" xfId="0">
      <alignment horizontal="left"/>
    </xf>
    <xf numFmtId="0" fontId="0" fillId="0" borderId="7" pivotButton="0" quotePrefix="0" xfId="0"/>
    <xf numFmtId="164" fontId="11" fillId="0" borderId="0" applyAlignment="1" pivotButton="0" quotePrefix="0" xfId="0">
      <alignment horizontal="left"/>
    </xf>
    <xf numFmtId="0" fontId="5" fillId="4" borderId="0" applyAlignment="1" pivotButton="0" quotePrefix="0" xfId="0">
      <alignment horizontal="left" vertical="center"/>
    </xf>
    <xf numFmtId="0" fontId="5" fillId="4" borderId="0" applyAlignment="1" pivotButton="0" quotePrefix="0" xfId="0">
      <alignment horizontal="center" vertical="center"/>
    </xf>
    <xf numFmtId="0" fontId="7" fillId="0" borderId="0" pivotButton="0" quotePrefix="0" xfId="0"/>
    <xf numFmtId="0" fontId="6" fillId="0" borderId="0" applyAlignment="1" pivotButton="0" quotePrefix="0" xfId="0">
      <alignment horizontal="center"/>
    </xf>
    <xf numFmtId="0" fontId="0" fillId="0" borderId="1" pivotButton="0" quotePrefix="0" xfId="0"/>
    <xf numFmtId="164" fontId="0" fillId="0" borderId="1" pivotButton="0" quotePrefix="0" xfId="0"/>
    <xf numFmtId="9" fontId="0" fillId="0" borderId="1" pivotButton="0" quotePrefix="0" xfId="0"/>
    <xf numFmtId="164" fontId="0" fillId="5" borderId="1" pivotButton="0" quotePrefix="0" xfId="0"/>
    <xf numFmtId="0" fontId="3" fillId="2" borderId="0" pivotButton="0" quotePrefix="0" xfId="0"/>
    <xf numFmtId="164" fontId="3" fillId="2" borderId="0" pivotButton="0" quotePrefix="0" xfId="0"/>
    <xf numFmtId="164" fontId="8" fillId="5" borderId="0" pivotButton="0" quotePrefix="0" xfId="0"/>
    <xf numFmtId="164" fontId="0" fillId="5" borderId="0" pivotButton="0" quotePrefix="0" xfId="0"/>
    <xf numFmtId="0" fontId="9" fillId="6" borderId="0" pivotButton="0" quotePrefix="0" xfId="0"/>
    <xf numFmtId="164" fontId="9" fillId="6" borderId="0" pivotButton="0" quotePrefix="0" xfId="0"/>
    <xf numFmtId="0" fontId="10" fillId="0" borderId="0" pivotButton="0" quotePrefix="0" xfId="0"/>
    <xf numFmtId="0" fontId="6" fillId="0" borderId="0" applyAlignment="1" pivotButton="0" quotePrefix="0" xfId="0">
      <alignment vertical="top" wrapText="1"/>
    </xf>
    <xf numFmtId="0" fontId="9" fillId="0" borderId="8" pivotButton="0" quotePrefix="0" xfId="0"/>
    <xf numFmtId="0" fontId="0" fillId="0" borderId="8" pivotButton="0" quotePrefix="0" xfId="0"/>
    <xf numFmtId="0" fontId="12" fillId="0" borderId="8" applyAlignment="1" pivotButton="0" quotePrefix="0" xfId="0">
      <alignment horizontal="right"/>
    </xf>
    <xf numFmtId="0" fontId="13" fillId="0" borderId="0" pivotButton="0" quotePrefix="0" xfId="0"/>
    <xf numFmtId="0" fontId="2" fillId="2" borderId="0" applyAlignment="1" pivotButton="0" quotePrefix="0" xfId="0">
      <alignment horizontal="left" vertical="bottom" indent="1"/>
    </xf>
    <xf numFmtId="0" fontId="2" fillId="2" borderId="10" applyAlignment="1" pivotButton="0" quotePrefix="0" xfId="0">
      <alignment horizontal="left" vertical="bottom" indent="1"/>
    </xf>
    <xf numFmtId="0" fontId="2" fillId="6" borderId="10" applyAlignment="1" pivotButton="0" quotePrefix="0" xfId="0">
      <alignment horizontal="left" vertical="bottom" indent="1"/>
    </xf>
    <xf numFmtId="164" fontId="1" fillId="2" borderId="0" applyAlignment="1" pivotButton="0" quotePrefix="0" xfId="0">
      <alignment horizontal="left" vertical="top" indent="1"/>
    </xf>
    <xf numFmtId="164" fontId="1" fillId="2" borderId="10" applyAlignment="1" pivotButton="0" quotePrefix="0" xfId="0">
      <alignment horizontal="left" vertical="top" indent="1"/>
    </xf>
    <xf numFmtId="164" fontId="14" fillId="6" borderId="10" applyAlignment="1" pivotButton="0" quotePrefix="0" xfId="0">
      <alignment horizontal="left" vertical="top" indent="1"/>
    </xf>
    <xf numFmtId="0" fontId="5" fillId="4" borderId="0" applyAlignment="1" pivotButton="0" quotePrefix="0" xfId="0">
      <alignment horizontal="right" vertical="center"/>
    </xf>
    <xf numFmtId="164" fontId="0" fillId="0" borderId="0" pivotButton="0" quotePrefix="0" xfId="0"/>
    <xf numFmtId="9" fontId="0" fillId="0" borderId="0" pivotButton="0" quotePrefix="0" xfId="0"/>
  </cellXfs>
  <cellStyles count="1">
    <cellStyle name="Normal" xfId="0" builtinId="0" hidden="0"/>
  </cellStyles>
  <dxfs count="4">
    <dxf>
      <font>
        <b val="1"/>
        <color rgb="001F4FE0"/>
      </font>
    </dxf>
    <dxf>
      <border>
        <bottom style="thin">
          <color rgb="00DCE3EF"/>
        </bottom>
      </border>
    </dxf>
    <dxf>
      <font>
        <b val="1"/>
        <color rgb="000E1B3D"/>
      </font>
      <fill>
        <patternFill patternType="solid">
          <fgColor rgb="00EEF4FC"/>
          <bgColor rgb="00EEF4FC"/>
        </patternFill>
      </fill>
    </dxf>
    <dxf>
      <fill>
        <patternFill patternType="solid">
          <fgColor rgb="00F2F4F8"/>
          <bgColor rgb="00F2F4F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8"/>
  <sheetViews>
    <sheetView showGridLines="0" workbookViewId="0">
      <pane ySplit="8" topLeftCell="A9" activePane="bottomLeft" state="frozen"/>
      <selection pane="bottomLeft" activeCell="A1" sqref="A1"/>
    </sheetView>
  </sheetViews>
  <sheetFormatPr baseColWidth="8" defaultRowHeight="15"/>
  <cols>
    <col width="37.71" customWidth="1" min="1" max="1"/>
    <col width="16" customWidth="1" min="2" max="2"/>
    <col width="14" customWidth="1" min="3" max="3"/>
    <col width="19.14" customWidth="1" min="4" max="4"/>
    <col width="16" customWidth="1" min="5" max="5"/>
    <col width="16" customWidth="1" min="6" max="6"/>
    <col width="58.43" customWidth="1" min="7" max="7"/>
    <col hidden="1" width="13" customWidth="1" min="10" max="10"/>
    <col hidden="1" width="13" customWidth="1" min="11" max="11"/>
  </cols>
  <sheetData>
    <row r="1">
      <c r="A1" s="1" t="inlineStr">
        <is>
          <t>Just Divvy Asset &amp; Debt Worksheet</t>
        </is>
      </c>
    </row>
    <row r="2">
      <c r="A2" s="2" t="inlineStr">
        <is>
          <t>Enter both names, list each asset and debt with its estimated value, then choose who it goes to.</t>
        </is>
      </c>
    </row>
    <row r="3">
      <c r="A3" s="2" t="inlineStr">
        <is>
          <t>For a split, enter Spouse 1's percentage (blank = 50%). When you're done, click Print summary for a one-page version to print.</t>
        </is>
      </c>
    </row>
    <row r="5">
      <c r="A5" s="3" t="inlineStr">
        <is>
          <t>Spouse 1 name</t>
        </is>
      </c>
      <c r="B5" s="4" t="inlineStr">
        <is>
          <t>Spouse 1</t>
        </is>
      </c>
      <c r="C5" s="5" t="n"/>
      <c r="D5" s="6" t="inlineStr">
        <is>
          <t>Print summary  →</t>
        </is>
      </c>
      <c r="E5" s="7">
        <f>A45</f>
        <v/>
      </c>
      <c r="J5">
        <f>B5</f>
        <v/>
      </c>
    </row>
    <row r="6">
      <c r="A6" s="3" t="inlineStr">
        <is>
          <t>Spouse 2 name</t>
        </is>
      </c>
      <c r="B6" s="4" t="inlineStr">
        <is>
          <t>Spouse 2</t>
        </is>
      </c>
      <c r="C6" s="5" t="n"/>
      <c r="D6" s="8" t="n"/>
      <c r="E6" s="9">
        <f>B45</f>
        <v/>
      </c>
      <c r="J6">
        <f>B6</f>
        <v/>
      </c>
    </row>
    <row r="7">
      <c r="J7" t="inlineStr">
        <is>
          <t>Split</t>
        </is>
      </c>
    </row>
    <row r="8" ht="22" customHeight="1">
      <c r="A8" s="10" t="inlineStr">
        <is>
          <t>Item</t>
        </is>
      </c>
      <c r="B8" s="11" t="inlineStr">
        <is>
          <t>Estimated value</t>
        </is>
      </c>
      <c r="C8" s="10" t="inlineStr">
        <is>
          <t>Goes to</t>
        </is>
      </c>
      <c r="D8" s="11">
        <f>B5&amp;" % (splits)"</f>
        <v/>
      </c>
      <c r="E8" s="11">
        <f>B5</f>
        <v/>
      </c>
      <c r="F8" s="11">
        <f>B6</f>
        <v/>
      </c>
      <c r="G8" s="10" t="inlineStr">
        <is>
          <t>Notes</t>
        </is>
      </c>
    </row>
    <row r="10">
      <c r="A10" s="12" t="inlineStr">
        <is>
          <t>Assets</t>
        </is>
      </c>
      <c r="E10" s="13" t="inlineStr">
        <is>
          <t>Grey cells calculate automatically</t>
        </is>
      </c>
    </row>
    <row r="11">
      <c r="A11" s="14" t="inlineStr">
        <is>
          <t>Primary residence</t>
        </is>
      </c>
      <c r="B11" s="15" t="n"/>
      <c r="C11" s="14" t="n"/>
      <c r="D11" s="16" t="n"/>
      <c r="E11" s="17">
        <f>IF(OR(B11="",C11=""),"",IF(C11=$B$5,B11,IF(C11=$B$6,0,IF(C11="Split",B11*IF(D11="",0.5,D11),""))))</f>
        <v/>
      </c>
      <c r="F11" s="17">
        <f>IF(E11="","",B11-E11)</f>
        <v/>
      </c>
      <c r="G11" s="14" t="n"/>
      <c r="K11">
        <f>IF(B11="","",COUNT(B$11:B11))</f>
        <v/>
      </c>
    </row>
    <row r="12">
      <c r="A12" s="14" t="inlineStr">
        <is>
          <t>Other real estate</t>
        </is>
      </c>
      <c r="B12" s="15" t="n"/>
      <c r="C12" s="14" t="n"/>
      <c r="D12" s="16" t="n"/>
      <c r="E12" s="17">
        <f>IF(OR(B12="",C12=""),"",IF(C12=$B$5,B12,IF(C12=$B$6,0,IF(C12="Split",B12*IF(D12="",0.5,D12),""))))</f>
        <v/>
      </c>
      <c r="F12" s="17">
        <f>IF(E12="","",B12-E12)</f>
        <v/>
      </c>
      <c r="G12" s="14" t="n"/>
      <c r="K12">
        <f>IF(B12="","",COUNT(B$11:B12))</f>
        <v/>
      </c>
    </row>
    <row r="13">
      <c r="A13" s="14" t="inlineStr">
        <is>
          <t>Checking account</t>
        </is>
      </c>
      <c r="B13" s="15" t="n"/>
      <c r="C13" s="14" t="n"/>
      <c r="D13" s="16" t="n"/>
      <c r="E13" s="17">
        <f>IF(OR(B13="",C13=""),"",IF(C13=$B$5,B13,IF(C13=$B$6,0,IF(C13="Split",B13*IF(D13="",0.5,D13),""))))</f>
        <v/>
      </c>
      <c r="F13" s="17">
        <f>IF(E13="","",B13-E13)</f>
        <v/>
      </c>
      <c r="G13" s="14" t="n"/>
      <c r="K13">
        <f>IF(B13="","",COUNT(B$11:B13))</f>
        <v/>
      </c>
    </row>
    <row r="14">
      <c r="A14" s="14" t="inlineStr">
        <is>
          <t>Savings account</t>
        </is>
      </c>
      <c r="B14" s="15" t="n"/>
      <c r="C14" s="14" t="n"/>
      <c r="D14" s="16" t="n"/>
      <c r="E14" s="17">
        <f>IF(OR(B14="",C14=""),"",IF(C14=$B$5,B14,IF(C14=$B$6,0,IF(C14="Split",B14*IF(D14="",0.5,D14),""))))</f>
        <v/>
      </c>
      <c r="F14" s="17">
        <f>IF(E14="","",B14-E14)</f>
        <v/>
      </c>
      <c r="G14" s="14" t="n"/>
      <c r="K14">
        <f>IF(B14="","",COUNT(B$11:B14))</f>
        <v/>
      </c>
    </row>
    <row r="15">
      <c r="A15" s="14" t="inlineStr">
        <is>
          <t>Investment / brokerage account</t>
        </is>
      </c>
      <c r="B15" s="15" t="n"/>
      <c r="C15" s="14" t="n"/>
      <c r="D15" s="16" t="n"/>
      <c r="E15" s="17">
        <f>IF(OR(B15="",C15=""),"",IF(C15=$B$5,B15,IF(C15=$B$6,0,IF(C15="Split",B15*IF(D15="",0.5,D15),""))))</f>
        <v/>
      </c>
      <c r="F15" s="17">
        <f>IF(E15="","",B15-E15)</f>
        <v/>
      </c>
      <c r="G15" s="14" t="n"/>
      <c r="K15">
        <f>IF(B15="","",COUNT(B$11:B15))</f>
        <v/>
      </c>
    </row>
    <row r="16">
      <c r="A16" s="14" t="inlineStr">
        <is>
          <t>Retirement account: 401(k) / 403(b)</t>
        </is>
      </c>
      <c r="B16" s="15" t="n"/>
      <c r="C16" s="14" t="n"/>
      <c r="D16" s="16" t="n"/>
      <c r="E16" s="17">
        <f>IF(OR(B16="",C16=""),"",IF(C16=$B$5,B16,IF(C16=$B$6,0,IF(C16="Split",B16*IF(D16="",0.5,D16),""))))</f>
        <v/>
      </c>
      <c r="F16" s="17">
        <f>IF(E16="","",B16-E16)</f>
        <v/>
      </c>
      <c r="G16" s="14" t="n"/>
      <c r="K16">
        <f>IF(B16="","",COUNT(B$11:B16))</f>
        <v/>
      </c>
    </row>
    <row r="17">
      <c r="A17" s="14" t="inlineStr">
        <is>
          <t>Retirement account: IRA</t>
        </is>
      </c>
      <c r="B17" s="15" t="n"/>
      <c r="C17" s="14" t="n"/>
      <c r="D17" s="16" t="n"/>
      <c r="E17" s="17">
        <f>IF(OR(B17="",C17=""),"",IF(C17=$B$5,B17,IF(C17=$B$6,0,IF(C17="Split",B17*IF(D17="",0.5,D17),""))))</f>
        <v/>
      </c>
      <c r="F17" s="17">
        <f>IF(E17="","",B17-E17)</f>
        <v/>
      </c>
      <c r="G17" s="14" t="n"/>
      <c r="K17">
        <f>IF(B17="","",COUNT(B$11:B17))</f>
        <v/>
      </c>
    </row>
    <row r="18">
      <c r="A18" s="14" t="inlineStr">
        <is>
          <t>Pension</t>
        </is>
      </c>
      <c r="B18" s="15" t="n"/>
      <c r="C18" s="14" t="n"/>
      <c r="D18" s="16" t="n"/>
      <c r="E18" s="17">
        <f>IF(OR(B18="",C18=""),"",IF(C18=$B$5,B18,IF(C18=$B$6,0,IF(C18="Split",B18*IF(D18="",0.5,D18),""))))</f>
        <v/>
      </c>
      <c r="F18" s="17">
        <f>IF(E18="","",B18-E18)</f>
        <v/>
      </c>
      <c r="G18" s="14" t="n"/>
      <c r="K18">
        <f>IF(B18="","",COUNT(B$11:B18))</f>
        <v/>
      </c>
    </row>
    <row r="19">
      <c r="A19" s="14" t="inlineStr">
        <is>
          <t>Vehicle 1</t>
        </is>
      </c>
      <c r="B19" s="15" t="n"/>
      <c r="C19" s="14" t="n"/>
      <c r="D19" s="16" t="n"/>
      <c r="E19" s="17">
        <f>IF(OR(B19="",C19=""),"",IF(C19=$B$5,B19,IF(C19=$B$6,0,IF(C19="Split",B19*IF(D19="",0.5,D19),""))))</f>
        <v/>
      </c>
      <c r="F19" s="17">
        <f>IF(E19="","",B19-E19)</f>
        <v/>
      </c>
      <c r="G19" s="14" t="n"/>
      <c r="K19">
        <f>IF(B19="","",COUNT(B$11:B19))</f>
        <v/>
      </c>
    </row>
    <row r="20">
      <c r="A20" s="14" t="inlineStr">
        <is>
          <t>Vehicle 2</t>
        </is>
      </c>
      <c r="B20" s="15" t="n"/>
      <c r="C20" s="14" t="n"/>
      <c r="D20" s="16" t="n"/>
      <c r="E20" s="17">
        <f>IF(OR(B20="",C20=""),"",IF(C20=$B$5,B20,IF(C20=$B$6,0,IF(C20="Split",B20*IF(D20="",0.5,D20),""))))</f>
        <v/>
      </c>
      <c r="F20" s="17">
        <f>IF(E20="","",B20-E20)</f>
        <v/>
      </c>
      <c r="G20" s="14" t="n"/>
      <c r="K20">
        <f>IF(B20="","",COUNT(B$11:B20))</f>
        <v/>
      </c>
    </row>
    <row r="21">
      <c r="A21" s="14" t="inlineStr">
        <is>
          <t>Household furniture &amp; contents</t>
        </is>
      </c>
      <c r="B21" s="15" t="n"/>
      <c r="C21" s="14" t="n"/>
      <c r="D21" s="16" t="n"/>
      <c r="E21" s="17">
        <f>IF(OR(B21="",C21=""),"",IF(C21=$B$5,B21,IF(C21=$B$6,0,IF(C21="Split",B21*IF(D21="",0.5,D21),""))))</f>
        <v/>
      </c>
      <c r="F21" s="17">
        <f>IF(E21="","",B21-E21)</f>
        <v/>
      </c>
      <c r="G21" s="14" t="n"/>
      <c r="K21">
        <f>IF(B21="","",COUNT(B$11:B21))</f>
        <v/>
      </c>
    </row>
    <row r="22">
      <c r="A22" s="14" t="inlineStr">
        <is>
          <t>Jewelry, art &amp; collectibles</t>
        </is>
      </c>
      <c r="B22" s="15" t="n"/>
      <c r="C22" s="14" t="n"/>
      <c r="D22" s="16" t="n"/>
      <c r="E22" s="17">
        <f>IF(OR(B22="",C22=""),"",IF(C22=$B$5,B22,IF(C22=$B$6,0,IF(C22="Split",B22*IF(D22="",0.5,D22),""))))</f>
        <v/>
      </c>
      <c r="F22" s="17">
        <f>IF(E22="","",B22-E22)</f>
        <v/>
      </c>
      <c r="G22" s="14" t="n"/>
      <c r="K22">
        <f>IF(B22="","",COUNT(B$11:B22))</f>
        <v/>
      </c>
    </row>
    <row r="23">
      <c r="A23" s="14" t="inlineStr">
        <is>
          <t>Business interest</t>
        </is>
      </c>
      <c r="B23" s="15" t="n"/>
      <c r="C23" s="14" t="n"/>
      <c r="D23" s="16" t="n"/>
      <c r="E23" s="17">
        <f>IF(OR(B23="",C23=""),"",IF(C23=$B$5,B23,IF(C23=$B$6,0,IF(C23="Split",B23*IF(D23="",0.5,D23),""))))</f>
        <v/>
      </c>
      <c r="F23" s="17">
        <f>IF(E23="","",B23-E23)</f>
        <v/>
      </c>
      <c r="G23" s="14" t="n"/>
      <c r="K23">
        <f>IF(B23="","",COUNT(B$11:B23))</f>
        <v/>
      </c>
    </row>
    <row r="24">
      <c r="A24" s="14" t="inlineStr">
        <is>
          <t>Life insurance cash value</t>
        </is>
      </c>
      <c r="B24" s="15" t="n"/>
      <c r="C24" s="14" t="n"/>
      <c r="D24" s="16" t="n"/>
      <c r="E24" s="17">
        <f>IF(OR(B24="",C24=""),"",IF(C24=$B$5,B24,IF(C24=$B$6,0,IF(C24="Split",B24*IF(D24="",0.5,D24),""))))</f>
        <v/>
      </c>
      <c r="F24" s="17">
        <f>IF(E24="","",B24-E24)</f>
        <v/>
      </c>
      <c r="G24" s="14" t="n"/>
      <c r="K24">
        <f>IF(B24="","",COUNT(B$11:B24))</f>
        <v/>
      </c>
    </row>
    <row r="25">
      <c r="A25" s="14" t="n"/>
      <c r="B25" s="15" t="n"/>
      <c r="C25" s="14" t="n"/>
      <c r="D25" s="16" t="n"/>
      <c r="E25" s="17">
        <f>IF(OR(B25="",C25=""),"",IF(C25=$B$5,B25,IF(C25=$B$6,0,IF(C25="Split",B25*IF(D25="",0.5,D25),""))))</f>
        <v/>
      </c>
      <c r="F25" s="17">
        <f>IF(E25="","",B25-E25)</f>
        <v/>
      </c>
      <c r="G25" s="14" t="n"/>
      <c r="K25">
        <f>IF(B25="","",COUNT(B$11:B25))</f>
        <v/>
      </c>
    </row>
    <row r="26">
      <c r="A26" s="18" t="inlineStr">
        <is>
          <t>Total assets</t>
        </is>
      </c>
      <c r="B26" s="19">
        <f>SUM(B11:B25)</f>
        <v/>
      </c>
      <c r="C26" s="18" t="n"/>
      <c r="D26" s="18" t="n"/>
      <c r="E26" s="19">
        <f>SUM(E11:E25)</f>
        <v/>
      </c>
      <c r="F26" s="19">
        <f>SUM(F11:F25)</f>
        <v/>
      </c>
      <c r="G26" s="18" t="n"/>
    </row>
    <row r="28">
      <c r="A28" s="12" t="inlineStr">
        <is>
          <t>Debts</t>
        </is>
      </c>
    </row>
    <row r="29">
      <c r="A29" s="14" t="inlineStr">
        <is>
          <t>Mortgage</t>
        </is>
      </c>
      <c r="B29" s="15" t="n"/>
      <c r="C29" s="14" t="n"/>
      <c r="D29" s="16" t="n"/>
      <c r="E29" s="17">
        <f>IF(OR(B29="",C29=""),"",IF(C29=$B$5,B29,IF(C29=$B$6,0,IF(C29="Split",B29*IF(D29="",0.5,D29),""))))</f>
        <v/>
      </c>
      <c r="F29" s="17">
        <f>IF(E29="","",B29-E29)</f>
        <v/>
      </c>
      <c r="G29" s="14" t="n"/>
      <c r="K29">
        <f>IF(B29="","",COUNT(B$29:B29))</f>
        <v/>
      </c>
    </row>
    <row r="30">
      <c r="A30" s="14" t="inlineStr">
        <is>
          <t>Home equity line</t>
        </is>
      </c>
      <c r="B30" s="15" t="n"/>
      <c r="C30" s="14" t="n"/>
      <c r="D30" s="16" t="n"/>
      <c r="E30" s="17">
        <f>IF(OR(B30="",C30=""),"",IF(C30=$B$5,B30,IF(C30=$B$6,0,IF(C30="Split",B30*IF(D30="",0.5,D30),""))))</f>
        <v/>
      </c>
      <c r="F30" s="17">
        <f>IF(E30="","",B30-E30)</f>
        <v/>
      </c>
      <c r="G30" s="14" t="n"/>
      <c r="K30">
        <f>IF(B30="","",COUNT(B$29:B30))</f>
        <v/>
      </c>
    </row>
    <row r="31">
      <c r="A31" s="14" t="inlineStr">
        <is>
          <t>Auto loan</t>
        </is>
      </c>
      <c r="B31" s="15" t="n"/>
      <c r="C31" s="14" t="n"/>
      <c r="D31" s="16" t="n"/>
      <c r="E31" s="17">
        <f>IF(OR(B31="",C31=""),"",IF(C31=$B$5,B31,IF(C31=$B$6,0,IF(C31="Split",B31*IF(D31="",0.5,D31),""))))</f>
        <v/>
      </c>
      <c r="F31" s="17">
        <f>IF(E31="","",B31-E31)</f>
        <v/>
      </c>
      <c r="G31" s="14" t="n"/>
      <c r="K31">
        <f>IF(B31="","",COUNT(B$29:B31))</f>
        <v/>
      </c>
    </row>
    <row r="32">
      <c r="A32" s="14" t="inlineStr">
        <is>
          <t>Credit card</t>
        </is>
      </c>
      <c r="B32" s="15" t="n"/>
      <c r="C32" s="14" t="n"/>
      <c r="D32" s="16" t="n"/>
      <c r="E32" s="17">
        <f>IF(OR(B32="",C32=""),"",IF(C32=$B$5,B32,IF(C32=$B$6,0,IF(C32="Split",B32*IF(D32="",0.5,D32),""))))</f>
        <v/>
      </c>
      <c r="F32" s="17">
        <f>IF(E32="","",B32-E32)</f>
        <v/>
      </c>
      <c r="G32" s="14" t="n"/>
      <c r="K32">
        <f>IF(B32="","",COUNT(B$29:B32))</f>
        <v/>
      </c>
    </row>
    <row r="33">
      <c r="A33" s="14" t="inlineStr">
        <is>
          <t>Student loan</t>
        </is>
      </c>
      <c r="B33" s="15" t="n"/>
      <c r="C33" s="14" t="n"/>
      <c r="D33" s="16" t="n"/>
      <c r="E33" s="17">
        <f>IF(OR(B33="",C33=""),"",IF(C33=$B$5,B33,IF(C33=$B$6,0,IF(C33="Split",B33*IF(D33="",0.5,D33),""))))</f>
        <v/>
      </c>
      <c r="F33" s="17">
        <f>IF(E33="","",B33-E33)</f>
        <v/>
      </c>
      <c r="G33" s="14" t="n"/>
      <c r="K33">
        <f>IF(B33="","",COUNT(B$29:B33))</f>
        <v/>
      </c>
    </row>
    <row r="34">
      <c r="A34" s="14" t="inlineStr">
        <is>
          <t>Personal loan</t>
        </is>
      </c>
      <c r="B34" s="15" t="n"/>
      <c r="C34" s="14" t="n"/>
      <c r="D34" s="16" t="n"/>
      <c r="E34" s="17">
        <f>IF(OR(B34="",C34=""),"",IF(C34=$B$5,B34,IF(C34=$B$6,0,IF(C34="Split",B34*IF(D34="",0.5,D34),""))))</f>
        <v/>
      </c>
      <c r="F34" s="17">
        <f>IF(E34="","",B34-E34)</f>
        <v/>
      </c>
      <c r="G34" s="14" t="n"/>
      <c r="K34">
        <f>IF(B34="","",COUNT(B$29:B34))</f>
        <v/>
      </c>
    </row>
    <row r="35">
      <c r="A35" s="14" t="inlineStr">
        <is>
          <t>Taxes owed</t>
        </is>
      </c>
      <c r="B35" s="15" t="n"/>
      <c r="C35" s="14" t="n"/>
      <c r="D35" s="16" t="n"/>
      <c r="E35" s="17">
        <f>IF(OR(B35="",C35=""),"",IF(C35=$B$5,B35,IF(C35=$B$6,0,IF(C35="Split",B35*IF(D35="",0.5,D35),""))))</f>
        <v/>
      </c>
      <c r="F35" s="17">
        <f>IF(E35="","",B35-E35)</f>
        <v/>
      </c>
      <c r="G35" s="14" t="n"/>
      <c r="K35">
        <f>IF(B35="","",COUNT(B$29:B35))</f>
        <v/>
      </c>
    </row>
    <row r="36">
      <c r="A36" s="14" t="n"/>
      <c r="B36" s="15" t="n"/>
      <c r="C36" s="14" t="n"/>
      <c r="D36" s="16" t="n"/>
      <c r="E36" s="17">
        <f>IF(OR(B36="",C36=""),"",IF(C36=$B$5,B36,IF(C36=$B$6,0,IF(C36="Split",B36*IF(D36="",0.5,D36),""))))</f>
        <v/>
      </c>
      <c r="F36" s="17">
        <f>IF(E36="","",B36-E36)</f>
        <v/>
      </c>
      <c r="G36" s="14" t="n"/>
      <c r="K36">
        <f>IF(B36="","",COUNT(B$29:B36))</f>
        <v/>
      </c>
    </row>
    <row r="37">
      <c r="A37" s="14" t="n"/>
      <c r="B37" s="15" t="n"/>
      <c r="C37" s="14" t="n"/>
      <c r="D37" s="16" t="n"/>
      <c r="E37" s="17">
        <f>IF(OR(B37="",C37=""),"",IF(C37=$B$5,B37,IF(C37=$B$6,0,IF(C37="Split",B37*IF(D37="",0.5,D37),""))))</f>
        <v/>
      </c>
      <c r="F37" s="17">
        <f>IF(E37="","",B37-E37)</f>
        <v/>
      </c>
      <c r="G37" s="14" t="n"/>
      <c r="K37">
        <f>IF(B37="","",COUNT(B$29:B37))</f>
        <v/>
      </c>
    </row>
    <row r="38">
      <c r="A38" s="18" t="inlineStr">
        <is>
          <t>Total debts</t>
        </is>
      </c>
      <c r="B38" s="19">
        <f>SUM(B29:B37)</f>
        <v/>
      </c>
      <c r="C38" s="18" t="n"/>
      <c r="D38" s="18" t="n"/>
      <c r="E38" s="19">
        <f>SUM(E29:E37)</f>
        <v/>
      </c>
      <c r="F38" s="19">
        <f>SUM(F29:F37)</f>
        <v/>
      </c>
      <c r="G38" s="18" t="n"/>
    </row>
    <row r="40">
      <c r="A40" s="12" t="inlineStr">
        <is>
          <t>Equalization</t>
        </is>
      </c>
    </row>
    <row r="41">
      <c r="A41" t="inlineStr">
        <is>
          <t>Net each spouse receives (assets − debts)</t>
        </is>
      </c>
      <c r="E41" s="20">
        <f>E26-E38</f>
        <v/>
      </c>
      <c r="F41" s="20">
        <f>F26-F38</f>
        <v/>
      </c>
    </row>
    <row r="42">
      <c r="A42" t="inlineStr">
        <is>
          <t>Combined net estate</t>
        </is>
      </c>
      <c r="B42" s="21">
        <f>B26-B38</f>
        <v/>
      </c>
    </row>
    <row r="43">
      <c r="A43" t="inlineStr">
        <is>
          <t>Equal share for each spouse</t>
        </is>
      </c>
      <c r="B43" s="21">
        <f>B42/2</f>
        <v/>
      </c>
    </row>
    <row r="45" ht="26" customHeight="1">
      <c r="A45" s="22">
        <f>IF(COUNT(B11:B25,B29:B37)=0,"Add items to see the equalization payment",IF(ABS(E41-F41)&lt;1,"No equalization payment needed",IF(E41&gt;F41,B5&amp;" pays "&amp;B6,B6&amp;" pays "&amp;B5)))</f>
        <v/>
      </c>
      <c r="B45" s="23">
        <f>ABS(E41-F41)/2</f>
        <v/>
      </c>
    </row>
    <row r="46">
      <c r="A46" s="24" t="inlineStr">
        <is>
          <t>Items with a value but no “Goes to” yet</t>
        </is>
      </c>
      <c r="B46" s="24">
        <f>SUMPRODUCT((B11:B25&lt;&gt;"")*(E11:E25=""))+SUMPRODUCT((B29:B37&lt;&gt;"")*(E29:E37=""))</f>
        <v/>
      </c>
    </row>
    <row r="48" ht="40" customHeight="1">
      <c r="A48" s="25" t="inlineStr">
        <is>
          <t>Values are estimates. Retirement accounts and property may carry tax consequences that affect their real value. Just Divvy provides general information for educational purposes only. It is not legal, tax or financial advice, and using it does not create an attorney-client relationship. Divorce and property laws vary by state. Check your state's laws and talk to a licensed attorney in your state before making decisions.</t>
        </is>
      </c>
    </row>
  </sheetData>
  <mergeCells count="6">
    <mergeCell ref="B6:C6"/>
    <mergeCell ref="E10:F10"/>
    <mergeCell ref="E5:G5"/>
    <mergeCell ref="B5:C5"/>
    <mergeCell ref="A48:G48"/>
    <mergeCell ref="D5:D6"/>
  </mergeCells>
  <dataValidations count="2">
    <dataValidation sqref="C11:C25 C29:C37" showDropDown="0" showInputMessage="0" showErrorMessage="0" allowBlank="1" errorTitle="Goes to" error="Choose one of the two names, or Split." type="list">
      <formula1>=$J$5:$J$7</formula1>
    </dataValidation>
    <dataValidation sqref="D11:D25 D29:D37" showDropDown="0" showInputMessage="0" showErrorMessage="0" allowBlank="1" errorTitle="Split percentage" error="Enter a percentage from 0% to 100%." type="decimal" operator="between">
      <formula1>0</formula1>
      <formula2>1</formula2>
    </dataValidation>
  </dataValidations>
  <hyperlinks>
    <hyperlink ref="D5" location="'Print'!A1" tooltip="Open the one-page summary to print" display="Print summary  →"/>
  </hyperlink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J38"/>
  <sheetViews>
    <sheetView showGridLines="0" workbookViewId="0">
      <selection activeCell="A1" sqref="A1"/>
    </sheetView>
  </sheetViews>
  <sheetFormatPr baseColWidth="8" defaultRowHeight="15"/>
  <cols>
    <col width="32" customWidth="1" min="1" max="1"/>
    <col width="15" customWidth="1" min="2" max="2"/>
    <col width="11" customWidth="1" min="3" max="3"/>
    <col width="9" customWidth="1" min="4" max="4"/>
    <col width="15" customWidth="1" min="5" max="5"/>
    <col width="15" customWidth="1" min="6" max="6"/>
    <col width="30" customWidth="1" min="7" max="7"/>
    <col hidden="1" width="13" customWidth="1" min="8" max="8"/>
    <col hidden="1" width="13" customWidth="1" min="9" max="9"/>
    <col hidden="1" width="13" customWidth="1" min="10" max="10"/>
  </cols>
  <sheetData>
    <row r="1" ht="22" customHeight="1">
      <c r="A1" s="26" t="inlineStr">
        <is>
          <t>Just Divvy</t>
        </is>
      </c>
      <c r="B1" s="27" t="n"/>
      <c r="C1" s="27" t="n"/>
      <c r="D1" s="27" t="n"/>
      <c r="E1" s="27" t="n"/>
      <c r="F1" s="27" t="n"/>
      <c r="G1" s="28" t="inlineStr">
        <is>
          <t>Asset &amp; debt summary</t>
        </is>
      </c>
      <c r="H1">
        <f>COUNT('Asset Worksheet'!B11:B25)</f>
        <v/>
      </c>
    </row>
    <row r="2">
      <c r="H2">
        <f>COUNT('Asset Worksheet'!B29:B37)</f>
        <v/>
      </c>
    </row>
    <row r="3" ht="30" customHeight="1">
      <c r="A3" s="29">
        <f>'Asset Worksheet'!B5&amp;" and "&amp;'Asset Worksheet'!B6</f>
        <v/>
      </c>
    </row>
    <row r="4">
      <c r="A4" s="2" t="inlineStr">
        <is>
          <t>Grey columns are calculated. Not legal, tax or financial advice. Laws vary by state: check your state's laws and talk to a licensed attorney.</t>
        </is>
      </c>
    </row>
    <row r="6" ht="22" customHeight="1">
      <c r="A6" s="30">
        <f>'Asset Worksheet'!B5&amp;"'s net"</f>
        <v/>
      </c>
      <c r="B6" s="31">
        <f>'Asset Worksheet'!B6&amp;"'s net"</f>
        <v/>
      </c>
      <c r="D6" s="31">
        <f>"Equal share each"</f>
        <v/>
      </c>
      <c r="F6" s="32">
        <f>'Asset Worksheet'!A45</f>
        <v/>
      </c>
    </row>
    <row r="7" ht="30" customHeight="1">
      <c r="A7" s="33">
        <f>'Asset Worksheet'!E41</f>
        <v/>
      </c>
      <c r="B7" s="34">
        <f>'Asset Worksheet'!F41</f>
        <v/>
      </c>
      <c r="D7" s="34">
        <f>'Asset Worksheet'!B43</f>
        <v/>
      </c>
      <c r="F7" s="35">
        <f>'Asset Worksheet'!B45</f>
        <v/>
      </c>
    </row>
    <row r="9" ht="22" customHeight="1">
      <c r="A9" s="10" t="inlineStr">
        <is>
          <t>Item</t>
        </is>
      </c>
      <c r="B9" s="36" t="inlineStr">
        <is>
          <t>Est. value</t>
        </is>
      </c>
      <c r="C9" s="10" t="inlineStr">
        <is>
          <t>Goes to</t>
        </is>
      </c>
      <c r="D9" s="36">
        <f>'Asset Worksheet'!B5&amp;" %"</f>
        <v/>
      </c>
      <c r="E9" s="36">
        <f>'Asset Worksheet'!B5&amp;" gets"</f>
        <v/>
      </c>
      <c r="F9" s="36">
        <f>'Asset Worksheet'!B6&amp;" gets"</f>
        <v/>
      </c>
      <c r="G9" s="10" t="inlineStr">
        <is>
          <t>Notes</t>
        </is>
      </c>
    </row>
    <row r="10">
      <c r="A10">
        <f>IF($J10&lt;&gt;"",IF(INDEX('Asset Worksheet'!A:A,$J10)="","",INDEX('Asset Worksheet'!A:A,$J10)),IF($I10="H",IF(1=1,"Assets","Debts"),IF($I10="T","Total assets",IF($I10="U","Total debts",""))))</f>
        <v/>
      </c>
      <c r="B10" s="37">
        <f>IF($J10&lt;&gt;"",IF(INDEX('Asset Worksheet'!B:B,$J10)="","",INDEX('Asset Worksheet'!B:B,$J10)),IF($I10="T",'Asset Worksheet'!B26,IF($I10="U",'Asset Worksheet'!B38,"")))</f>
        <v/>
      </c>
      <c r="C10">
        <f>IF($J10&lt;&gt;"",IF(INDEX('Asset Worksheet'!C:C,$J10)="","",INDEX('Asset Worksheet'!C:C,$J10)),"")</f>
        <v/>
      </c>
      <c r="D10" s="38">
        <f>IF($J10="","",IF(INDEX('Asset Worksheet'!C:C,$J10)&lt;&gt;"Split","",IF(INDEX('Asset Worksheet'!D:D,$J10)="",0.5,INDEX('Asset Worksheet'!D:D,$J10))))</f>
        <v/>
      </c>
      <c r="E10" s="37">
        <f>IF($J10&lt;&gt;"",IF(INDEX('Asset Worksheet'!E:E,$J10)="","",INDEX('Asset Worksheet'!E:E,$J10)),IF($I10="T",'Asset Worksheet'!E26,IF($I10="U",'Asset Worksheet'!E38,"")))</f>
        <v/>
      </c>
      <c r="F10" s="37">
        <f>IF($J10&lt;&gt;"",IF(INDEX('Asset Worksheet'!F:F,$J10)="","",INDEX('Asset Worksheet'!F:F,$J10)),IF($I10="T",'Asset Worksheet'!F26,IF($I10="U",'Asset Worksheet'!F38,"")))</f>
        <v/>
      </c>
      <c r="G10" s="24">
        <f>IF($J10&lt;&gt;"",IF(INDEX('Asset Worksheet'!G:G,$J10)="","",INDEX('Asset Worksheet'!G:G,$J10)),"")</f>
        <v/>
      </c>
      <c r="I10">
        <f>IF(1=1,"H",IF(1&lt;=$H$1+1,"A",IF(1=$H$1+2,"T",IF(1=$H$1+3,"",IF(1=$H$1+4,"H",IF(1&lt;=$H$1+$H$2+4,"D",IF(1=$H$1+$H$2+5,"U","")))))))</f>
        <v/>
      </c>
      <c r="J10">
        <f>IF($I10="A",MATCH(1-1,'Asset Worksheet'!$K$11:$K$25,0)+10,IF($I10="D",MATCH(1-$H$1-4,'Asset Worksheet'!$K$29:$K$37,0)+28,""))</f>
        <v/>
      </c>
    </row>
    <row r="11">
      <c r="A11">
        <f>IF($J11&lt;&gt;"",IF(INDEX('Asset Worksheet'!A:A,$J11)="","",INDEX('Asset Worksheet'!A:A,$J11)),IF($I11="H",IF(2=1,"Assets","Debts"),IF($I11="T","Total assets",IF($I11="U","Total debts",""))))</f>
        <v/>
      </c>
      <c r="B11" s="37">
        <f>IF($J11&lt;&gt;"",IF(INDEX('Asset Worksheet'!B:B,$J11)="","",INDEX('Asset Worksheet'!B:B,$J11)),IF($I11="T",'Asset Worksheet'!B26,IF($I11="U",'Asset Worksheet'!B38,"")))</f>
        <v/>
      </c>
      <c r="C11">
        <f>IF($J11&lt;&gt;"",IF(INDEX('Asset Worksheet'!C:C,$J11)="","",INDEX('Asset Worksheet'!C:C,$J11)),"")</f>
        <v/>
      </c>
      <c r="D11" s="38">
        <f>IF($J11="","",IF(INDEX('Asset Worksheet'!C:C,$J11)&lt;&gt;"Split","",IF(INDEX('Asset Worksheet'!D:D,$J11)="",0.5,INDEX('Asset Worksheet'!D:D,$J11))))</f>
        <v/>
      </c>
      <c r="E11" s="37">
        <f>IF($J11&lt;&gt;"",IF(INDEX('Asset Worksheet'!E:E,$J11)="","",INDEX('Asset Worksheet'!E:E,$J11)),IF($I11="T",'Asset Worksheet'!E26,IF($I11="U",'Asset Worksheet'!E38,"")))</f>
        <v/>
      </c>
      <c r="F11" s="37">
        <f>IF($J11&lt;&gt;"",IF(INDEX('Asset Worksheet'!F:F,$J11)="","",INDEX('Asset Worksheet'!F:F,$J11)),IF($I11="T",'Asset Worksheet'!F26,IF($I11="U",'Asset Worksheet'!F38,"")))</f>
        <v/>
      </c>
      <c r="G11" s="24">
        <f>IF($J11&lt;&gt;"",IF(INDEX('Asset Worksheet'!G:G,$J11)="","",INDEX('Asset Worksheet'!G:G,$J11)),"")</f>
        <v/>
      </c>
      <c r="I11">
        <f>IF(2=1,"H",IF(2&lt;=$H$1+1,"A",IF(2=$H$1+2,"T",IF(2=$H$1+3,"",IF(2=$H$1+4,"H",IF(2&lt;=$H$1+$H$2+4,"D",IF(2=$H$1+$H$2+5,"U","")))))))</f>
        <v/>
      </c>
      <c r="J11">
        <f>IF($I11="A",MATCH(2-1,'Asset Worksheet'!$K$11:$K$25,0)+10,IF($I11="D",MATCH(2-$H$1-4,'Asset Worksheet'!$K$29:$K$37,0)+28,""))</f>
        <v/>
      </c>
    </row>
    <row r="12">
      <c r="A12">
        <f>IF($J12&lt;&gt;"",IF(INDEX('Asset Worksheet'!A:A,$J12)="","",INDEX('Asset Worksheet'!A:A,$J12)),IF($I12="H",IF(3=1,"Assets","Debts"),IF($I12="T","Total assets",IF($I12="U","Total debts",""))))</f>
        <v/>
      </c>
      <c r="B12" s="37">
        <f>IF($J12&lt;&gt;"",IF(INDEX('Asset Worksheet'!B:B,$J12)="","",INDEX('Asset Worksheet'!B:B,$J12)),IF($I12="T",'Asset Worksheet'!B26,IF($I12="U",'Asset Worksheet'!B38,"")))</f>
        <v/>
      </c>
      <c r="C12">
        <f>IF($J12&lt;&gt;"",IF(INDEX('Asset Worksheet'!C:C,$J12)="","",INDEX('Asset Worksheet'!C:C,$J12)),"")</f>
        <v/>
      </c>
      <c r="D12" s="38">
        <f>IF($J12="","",IF(INDEX('Asset Worksheet'!C:C,$J12)&lt;&gt;"Split","",IF(INDEX('Asset Worksheet'!D:D,$J12)="",0.5,INDEX('Asset Worksheet'!D:D,$J12))))</f>
        <v/>
      </c>
      <c r="E12" s="37">
        <f>IF($J12&lt;&gt;"",IF(INDEX('Asset Worksheet'!E:E,$J12)="","",INDEX('Asset Worksheet'!E:E,$J12)),IF($I12="T",'Asset Worksheet'!E26,IF($I12="U",'Asset Worksheet'!E38,"")))</f>
        <v/>
      </c>
      <c r="F12" s="37">
        <f>IF($J12&lt;&gt;"",IF(INDEX('Asset Worksheet'!F:F,$J12)="","",INDEX('Asset Worksheet'!F:F,$J12)),IF($I12="T",'Asset Worksheet'!F26,IF($I12="U",'Asset Worksheet'!F38,"")))</f>
        <v/>
      </c>
      <c r="G12" s="24">
        <f>IF($J12&lt;&gt;"",IF(INDEX('Asset Worksheet'!G:G,$J12)="","",INDEX('Asset Worksheet'!G:G,$J12)),"")</f>
        <v/>
      </c>
      <c r="I12">
        <f>IF(3=1,"H",IF(3&lt;=$H$1+1,"A",IF(3=$H$1+2,"T",IF(3=$H$1+3,"",IF(3=$H$1+4,"H",IF(3&lt;=$H$1+$H$2+4,"D",IF(3=$H$1+$H$2+5,"U","")))))))</f>
        <v/>
      </c>
      <c r="J12">
        <f>IF($I12="A",MATCH(3-1,'Asset Worksheet'!$K$11:$K$25,0)+10,IF($I12="D",MATCH(3-$H$1-4,'Asset Worksheet'!$K$29:$K$37,0)+28,""))</f>
        <v/>
      </c>
    </row>
    <row r="13">
      <c r="A13">
        <f>IF($J13&lt;&gt;"",IF(INDEX('Asset Worksheet'!A:A,$J13)="","",INDEX('Asset Worksheet'!A:A,$J13)),IF($I13="H",IF(4=1,"Assets","Debts"),IF($I13="T","Total assets",IF($I13="U","Total debts",""))))</f>
        <v/>
      </c>
      <c r="B13" s="37">
        <f>IF($J13&lt;&gt;"",IF(INDEX('Asset Worksheet'!B:B,$J13)="","",INDEX('Asset Worksheet'!B:B,$J13)),IF($I13="T",'Asset Worksheet'!B26,IF($I13="U",'Asset Worksheet'!B38,"")))</f>
        <v/>
      </c>
      <c r="C13">
        <f>IF($J13&lt;&gt;"",IF(INDEX('Asset Worksheet'!C:C,$J13)="","",INDEX('Asset Worksheet'!C:C,$J13)),"")</f>
        <v/>
      </c>
      <c r="D13" s="38">
        <f>IF($J13="","",IF(INDEX('Asset Worksheet'!C:C,$J13)&lt;&gt;"Split","",IF(INDEX('Asset Worksheet'!D:D,$J13)="",0.5,INDEX('Asset Worksheet'!D:D,$J13))))</f>
        <v/>
      </c>
      <c r="E13" s="37">
        <f>IF($J13&lt;&gt;"",IF(INDEX('Asset Worksheet'!E:E,$J13)="","",INDEX('Asset Worksheet'!E:E,$J13)),IF($I13="T",'Asset Worksheet'!E26,IF($I13="U",'Asset Worksheet'!E38,"")))</f>
        <v/>
      </c>
      <c r="F13" s="37">
        <f>IF($J13&lt;&gt;"",IF(INDEX('Asset Worksheet'!F:F,$J13)="","",INDEX('Asset Worksheet'!F:F,$J13)),IF($I13="T",'Asset Worksheet'!F26,IF($I13="U",'Asset Worksheet'!F38,"")))</f>
        <v/>
      </c>
      <c r="G13" s="24">
        <f>IF($J13&lt;&gt;"",IF(INDEX('Asset Worksheet'!G:G,$J13)="","",INDEX('Asset Worksheet'!G:G,$J13)),"")</f>
        <v/>
      </c>
      <c r="I13">
        <f>IF(4=1,"H",IF(4&lt;=$H$1+1,"A",IF(4=$H$1+2,"T",IF(4=$H$1+3,"",IF(4=$H$1+4,"H",IF(4&lt;=$H$1+$H$2+4,"D",IF(4=$H$1+$H$2+5,"U","")))))))</f>
        <v/>
      </c>
      <c r="J13">
        <f>IF($I13="A",MATCH(4-1,'Asset Worksheet'!$K$11:$K$25,0)+10,IF($I13="D",MATCH(4-$H$1-4,'Asset Worksheet'!$K$29:$K$37,0)+28,""))</f>
        <v/>
      </c>
    </row>
    <row r="14">
      <c r="A14">
        <f>IF($J14&lt;&gt;"",IF(INDEX('Asset Worksheet'!A:A,$J14)="","",INDEX('Asset Worksheet'!A:A,$J14)),IF($I14="H",IF(5=1,"Assets","Debts"),IF($I14="T","Total assets",IF($I14="U","Total debts",""))))</f>
        <v/>
      </c>
      <c r="B14" s="37">
        <f>IF($J14&lt;&gt;"",IF(INDEX('Asset Worksheet'!B:B,$J14)="","",INDEX('Asset Worksheet'!B:B,$J14)),IF($I14="T",'Asset Worksheet'!B26,IF($I14="U",'Asset Worksheet'!B38,"")))</f>
        <v/>
      </c>
      <c r="C14">
        <f>IF($J14&lt;&gt;"",IF(INDEX('Asset Worksheet'!C:C,$J14)="","",INDEX('Asset Worksheet'!C:C,$J14)),"")</f>
        <v/>
      </c>
      <c r="D14" s="38">
        <f>IF($J14="","",IF(INDEX('Asset Worksheet'!C:C,$J14)&lt;&gt;"Split","",IF(INDEX('Asset Worksheet'!D:D,$J14)="",0.5,INDEX('Asset Worksheet'!D:D,$J14))))</f>
        <v/>
      </c>
      <c r="E14" s="37">
        <f>IF($J14&lt;&gt;"",IF(INDEX('Asset Worksheet'!E:E,$J14)="","",INDEX('Asset Worksheet'!E:E,$J14)),IF($I14="T",'Asset Worksheet'!E26,IF($I14="U",'Asset Worksheet'!E38,"")))</f>
        <v/>
      </c>
      <c r="F14" s="37">
        <f>IF($J14&lt;&gt;"",IF(INDEX('Asset Worksheet'!F:F,$J14)="","",INDEX('Asset Worksheet'!F:F,$J14)),IF($I14="T",'Asset Worksheet'!F26,IF($I14="U",'Asset Worksheet'!F38,"")))</f>
        <v/>
      </c>
      <c r="G14" s="24">
        <f>IF($J14&lt;&gt;"",IF(INDEX('Asset Worksheet'!G:G,$J14)="","",INDEX('Asset Worksheet'!G:G,$J14)),"")</f>
        <v/>
      </c>
      <c r="I14">
        <f>IF(5=1,"H",IF(5&lt;=$H$1+1,"A",IF(5=$H$1+2,"T",IF(5=$H$1+3,"",IF(5=$H$1+4,"H",IF(5&lt;=$H$1+$H$2+4,"D",IF(5=$H$1+$H$2+5,"U","")))))))</f>
        <v/>
      </c>
      <c r="J14">
        <f>IF($I14="A",MATCH(5-1,'Asset Worksheet'!$K$11:$K$25,0)+10,IF($I14="D",MATCH(5-$H$1-4,'Asset Worksheet'!$K$29:$K$37,0)+28,""))</f>
        <v/>
      </c>
    </row>
    <row r="15">
      <c r="A15">
        <f>IF($J15&lt;&gt;"",IF(INDEX('Asset Worksheet'!A:A,$J15)="","",INDEX('Asset Worksheet'!A:A,$J15)),IF($I15="H",IF(6=1,"Assets","Debts"),IF($I15="T","Total assets",IF($I15="U","Total debts",""))))</f>
        <v/>
      </c>
      <c r="B15" s="37">
        <f>IF($J15&lt;&gt;"",IF(INDEX('Asset Worksheet'!B:B,$J15)="","",INDEX('Asset Worksheet'!B:B,$J15)),IF($I15="T",'Asset Worksheet'!B26,IF($I15="U",'Asset Worksheet'!B38,"")))</f>
        <v/>
      </c>
      <c r="C15">
        <f>IF($J15&lt;&gt;"",IF(INDEX('Asset Worksheet'!C:C,$J15)="","",INDEX('Asset Worksheet'!C:C,$J15)),"")</f>
        <v/>
      </c>
      <c r="D15" s="38">
        <f>IF($J15="","",IF(INDEX('Asset Worksheet'!C:C,$J15)&lt;&gt;"Split","",IF(INDEX('Asset Worksheet'!D:D,$J15)="",0.5,INDEX('Asset Worksheet'!D:D,$J15))))</f>
        <v/>
      </c>
      <c r="E15" s="37">
        <f>IF($J15&lt;&gt;"",IF(INDEX('Asset Worksheet'!E:E,$J15)="","",INDEX('Asset Worksheet'!E:E,$J15)),IF($I15="T",'Asset Worksheet'!E26,IF($I15="U",'Asset Worksheet'!E38,"")))</f>
        <v/>
      </c>
      <c r="F15" s="37">
        <f>IF($J15&lt;&gt;"",IF(INDEX('Asset Worksheet'!F:F,$J15)="","",INDEX('Asset Worksheet'!F:F,$J15)),IF($I15="T",'Asset Worksheet'!F26,IF($I15="U",'Asset Worksheet'!F38,"")))</f>
        <v/>
      </c>
      <c r="G15" s="24">
        <f>IF($J15&lt;&gt;"",IF(INDEX('Asset Worksheet'!G:G,$J15)="","",INDEX('Asset Worksheet'!G:G,$J15)),"")</f>
        <v/>
      </c>
      <c r="I15">
        <f>IF(6=1,"H",IF(6&lt;=$H$1+1,"A",IF(6=$H$1+2,"T",IF(6=$H$1+3,"",IF(6=$H$1+4,"H",IF(6&lt;=$H$1+$H$2+4,"D",IF(6=$H$1+$H$2+5,"U","")))))))</f>
        <v/>
      </c>
      <c r="J15">
        <f>IF($I15="A",MATCH(6-1,'Asset Worksheet'!$K$11:$K$25,0)+10,IF($I15="D",MATCH(6-$H$1-4,'Asset Worksheet'!$K$29:$K$37,0)+28,""))</f>
        <v/>
      </c>
    </row>
    <row r="16">
      <c r="A16">
        <f>IF($J16&lt;&gt;"",IF(INDEX('Asset Worksheet'!A:A,$J16)="","",INDEX('Asset Worksheet'!A:A,$J16)),IF($I16="H",IF(7=1,"Assets","Debts"),IF($I16="T","Total assets",IF($I16="U","Total debts",""))))</f>
        <v/>
      </c>
      <c r="B16" s="37">
        <f>IF($J16&lt;&gt;"",IF(INDEX('Asset Worksheet'!B:B,$J16)="","",INDEX('Asset Worksheet'!B:B,$J16)),IF($I16="T",'Asset Worksheet'!B26,IF($I16="U",'Asset Worksheet'!B38,"")))</f>
        <v/>
      </c>
      <c r="C16">
        <f>IF($J16&lt;&gt;"",IF(INDEX('Asset Worksheet'!C:C,$J16)="","",INDEX('Asset Worksheet'!C:C,$J16)),"")</f>
        <v/>
      </c>
      <c r="D16" s="38">
        <f>IF($J16="","",IF(INDEX('Asset Worksheet'!C:C,$J16)&lt;&gt;"Split","",IF(INDEX('Asset Worksheet'!D:D,$J16)="",0.5,INDEX('Asset Worksheet'!D:D,$J16))))</f>
        <v/>
      </c>
      <c r="E16" s="37">
        <f>IF($J16&lt;&gt;"",IF(INDEX('Asset Worksheet'!E:E,$J16)="","",INDEX('Asset Worksheet'!E:E,$J16)),IF($I16="T",'Asset Worksheet'!E26,IF($I16="U",'Asset Worksheet'!E38,"")))</f>
        <v/>
      </c>
      <c r="F16" s="37">
        <f>IF($J16&lt;&gt;"",IF(INDEX('Asset Worksheet'!F:F,$J16)="","",INDEX('Asset Worksheet'!F:F,$J16)),IF($I16="T",'Asset Worksheet'!F26,IF($I16="U",'Asset Worksheet'!F38,"")))</f>
        <v/>
      </c>
      <c r="G16" s="24">
        <f>IF($J16&lt;&gt;"",IF(INDEX('Asset Worksheet'!G:G,$J16)="","",INDEX('Asset Worksheet'!G:G,$J16)),"")</f>
        <v/>
      </c>
      <c r="I16">
        <f>IF(7=1,"H",IF(7&lt;=$H$1+1,"A",IF(7=$H$1+2,"T",IF(7=$H$1+3,"",IF(7=$H$1+4,"H",IF(7&lt;=$H$1+$H$2+4,"D",IF(7=$H$1+$H$2+5,"U","")))))))</f>
        <v/>
      </c>
      <c r="J16">
        <f>IF($I16="A",MATCH(7-1,'Asset Worksheet'!$K$11:$K$25,0)+10,IF($I16="D",MATCH(7-$H$1-4,'Asset Worksheet'!$K$29:$K$37,0)+28,""))</f>
        <v/>
      </c>
    </row>
    <row r="17">
      <c r="A17">
        <f>IF($J17&lt;&gt;"",IF(INDEX('Asset Worksheet'!A:A,$J17)="","",INDEX('Asset Worksheet'!A:A,$J17)),IF($I17="H",IF(8=1,"Assets","Debts"),IF($I17="T","Total assets",IF($I17="U","Total debts",""))))</f>
        <v/>
      </c>
      <c r="B17" s="37">
        <f>IF($J17&lt;&gt;"",IF(INDEX('Asset Worksheet'!B:B,$J17)="","",INDEX('Asset Worksheet'!B:B,$J17)),IF($I17="T",'Asset Worksheet'!B26,IF($I17="U",'Asset Worksheet'!B38,"")))</f>
        <v/>
      </c>
      <c r="C17">
        <f>IF($J17&lt;&gt;"",IF(INDEX('Asset Worksheet'!C:C,$J17)="","",INDEX('Asset Worksheet'!C:C,$J17)),"")</f>
        <v/>
      </c>
      <c r="D17" s="38">
        <f>IF($J17="","",IF(INDEX('Asset Worksheet'!C:C,$J17)&lt;&gt;"Split","",IF(INDEX('Asset Worksheet'!D:D,$J17)="",0.5,INDEX('Asset Worksheet'!D:D,$J17))))</f>
        <v/>
      </c>
      <c r="E17" s="37">
        <f>IF($J17&lt;&gt;"",IF(INDEX('Asset Worksheet'!E:E,$J17)="","",INDEX('Asset Worksheet'!E:E,$J17)),IF($I17="T",'Asset Worksheet'!E26,IF($I17="U",'Asset Worksheet'!E38,"")))</f>
        <v/>
      </c>
      <c r="F17" s="37">
        <f>IF($J17&lt;&gt;"",IF(INDEX('Asset Worksheet'!F:F,$J17)="","",INDEX('Asset Worksheet'!F:F,$J17)),IF($I17="T",'Asset Worksheet'!F26,IF($I17="U",'Asset Worksheet'!F38,"")))</f>
        <v/>
      </c>
      <c r="G17" s="24">
        <f>IF($J17&lt;&gt;"",IF(INDEX('Asset Worksheet'!G:G,$J17)="","",INDEX('Asset Worksheet'!G:G,$J17)),"")</f>
        <v/>
      </c>
      <c r="I17">
        <f>IF(8=1,"H",IF(8&lt;=$H$1+1,"A",IF(8=$H$1+2,"T",IF(8=$H$1+3,"",IF(8=$H$1+4,"H",IF(8&lt;=$H$1+$H$2+4,"D",IF(8=$H$1+$H$2+5,"U","")))))))</f>
        <v/>
      </c>
      <c r="J17">
        <f>IF($I17="A",MATCH(8-1,'Asset Worksheet'!$K$11:$K$25,0)+10,IF($I17="D",MATCH(8-$H$1-4,'Asset Worksheet'!$K$29:$K$37,0)+28,""))</f>
        <v/>
      </c>
    </row>
    <row r="18">
      <c r="A18">
        <f>IF($J18&lt;&gt;"",IF(INDEX('Asset Worksheet'!A:A,$J18)="","",INDEX('Asset Worksheet'!A:A,$J18)),IF($I18="H",IF(9=1,"Assets","Debts"),IF($I18="T","Total assets",IF($I18="U","Total debts",""))))</f>
        <v/>
      </c>
      <c r="B18" s="37">
        <f>IF($J18&lt;&gt;"",IF(INDEX('Asset Worksheet'!B:B,$J18)="","",INDEX('Asset Worksheet'!B:B,$J18)),IF($I18="T",'Asset Worksheet'!B26,IF($I18="U",'Asset Worksheet'!B38,"")))</f>
        <v/>
      </c>
      <c r="C18">
        <f>IF($J18&lt;&gt;"",IF(INDEX('Asset Worksheet'!C:C,$J18)="","",INDEX('Asset Worksheet'!C:C,$J18)),"")</f>
        <v/>
      </c>
      <c r="D18" s="38">
        <f>IF($J18="","",IF(INDEX('Asset Worksheet'!C:C,$J18)&lt;&gt;"Split","",IF(INDEX('Asset Worksheet'!D:D,$J18)="",0.5,INDEX('Asset Worksheet'!D:D,$J18))))</f>
        <v/>
      </c>
      <c r="E18" s="37">
        <f>IF($J18&lt;&gt;"",IF(INDEX('Asset Worksheet'!E:E,$J18)="","",INDEX('Asset Worksheet'!E:E,$J18)),IF($I18="T",'Asset Worksheet'!E26,IF($I18="U",'Asset Worksheet'!E38,"")))</f>
        <v/>
      </c>
      <c r="F18" s="37">
        <f>IF($J18&lt;&gt;"",IF(INDEX('Asset Worksheet'!F:F,$J18)="","",INDEX('Asset Worksheet'!F:F,$J18)),IF($I18="T",'Asset Worksheet'!F26,IF($I18="U",'Asset Worksheet'!F38,"")))</f>
        <v/>
      </c>
      <c r="G18" s="24">
        <f>IF($J18&lt;&gt;"",IF(INDEX('Asset Worksheet'!G:G,$J18)="","",INDEX('Asset Worksheet'!G:G,$J18)),"")</f>
        <v/>
      </c>
      <c r="I18">
        <f>IF(9=1,"H",IF(9&lt;=$H$1+1,"A",IF(9=$H$1+2,"T",IF(9=$H$1+3,"",IF(9=$H$1+4,"H",IF(9&lt;=$H$1+$H$2+4,"D",IF(9=$H$1+$H$2+5,"U","")))))))</f>
        <v/>
      </c>
      <c r="J18">
        <f>IF($I18="A",MATCH(9-1,'Asset Worksheet'!$K$11:$K$25,0)+10,IF($I18="D",MATCH(9-$H$1-4,'Asset Worksheet'!$K$29:$K$37,0)+28,""))</f>
        <v/>
      </c>
    </row>
    <row r="19">
      <c r="A19">
        <f>IF($J19&lt;&gt;"",IF(INDEX('Asset Worksheet'!A:A,$J19)="","",INDEX('Asset Worksheet'!A:A,$J19)),IF($I19="H",IF(10=1,"Assets","Debts"),IF($I19="T","Total assets",IF($I19="U","Total debts",""))))</f>
        <v/>
      </c>
      <c r="B19" s="37">
        <f>IF($J19&lt;&gt;"",IF(INDEX('Asset Worksheet'!B:B,$J19)="","",INDEX('Asset Worksheet'!B:B,$J19)),IF($I19="T",'Asset Worksheet'!B26,IF($I19="U",'Asset Worksheet'!B38,"")))</f>
        <v/>
      </c>
      <c r="C19">
        <f>IF($J19&lt;&gt;"",IF(INDEX('Asset Worksheet'!C:C,$J19)="","",INDEX('Asset Worksheet'!C:C,$J19)),"")</f>
        <v/>
      </c>
      <c r="D19" s="38">
        <f>IF($J19="","",IF(INDEX('Asset Worksheet'!C:C,$J19)&lt;&gt;"Split","",IF(INDEX('Asset Worksheet'!D:D,$J19)="",0.5,INDEX('Asset Worksheet'!D:D,$J19))))</f>
        <v/>
      </c>
      <c r="E19" s="37">
        <f>IF($J19&lt;&gt;"",IF(INDEX('Asset Worksheet'!E:E,$J19)="","",INDEX('Asset Worksheet'!E:E,$J19)),IF($I19="T",'Asset Worksheet'!E26,IF($I19="U",'Asset Worksheet'!E38,"")))</f>
        <v/>
      </c>
      <c r="F19" s="37">
        <f>IF($J19&lt;&gt;"",IF(INDEX('Asset Worksheet'!F:F,$J19)="","",INDEX('Asset Worksheet'!F:F,$J19)),IF($I19="T",'Asset Worksheet'!F26,IF($I19="U",'Asset Worksheet'!F38,"")))</f>
        <v/>
      </c>
      <c r="G19" s="24">
        <f>IF($J19&lt;&gt;"",IF(INDEX('Asset Worksheet'!G:G,$J19)="","",INDEX('Asset Worksheet'!G:G,$J19)),"")</f>
        <v/>
      </c>
      <c r="I19">
        <f>IF(10=1,"H",IF(10&lt;=$H$1+1,"A",IF(10=$H$1+2,"T",IF(10=$H$1+3,"",IF(10=$H$1+4,"H",IF(10&lt;=$H$1+$H$2+4,"D",IF(10=$H$1+$H$2+5,"U","")))))))</f>
        <v/>
      </c>
      <c r="J19">
        <f>IF($I19="A",MATCH(10-1,'Asset Worksheet'!$K$11:$K$25,0)+10,IF($I19="D",MATCH(10-$H$1-4,'Asset Worksheet'!$K$29:$K$37,0)+28,""))</f>
        <v/>
      </c>
    </row>
    <row r="20">
      <c r="A20">
        <f>IF($J20&lt;&gt;"",IF(INDEX('Asset Worksheet'!A:A,$J20)="","",INDEX('Asset Worksheet'!A:A,$J20)),IF($I20="H",IF(11=1,"Assets","Debts"),IF($I20="T","Total assets",IF($I20="U","Total debts",""))))</f>
        <v/>
      </c>
      <c r="B20" s="37">
        <f>IF($J20&lt;&gt;"",IF(INDEX('Asset Worksheet'!B:B,$J20)="","",INDEX('Asset Worksheet'!B:B,$J20)),IF($I20="T",'Asset Worksheet'!B26,IF($I20="U",'Asset Worksheet'!B38,"")))</f>
        <v/>
      </c>
      <c r="C20">
        <f>IF($J20&lt;&gt;"",IF(INDEX('Asset Worksheet'!C:C,$J20)="","",INDEX('Asset Worksheet'!C:C,$J20)),"")</f>
        <v/>
      </c>
      <c r="D20" s="38">
        <f>IF($J20="","",IF(INDEX('Asset Worksheet'!C:C,$J20)&lt;&gt;"Split","",IF(INDEX('Asset Worksheet'!D:D,$J20)="",0.5,INDEX('Asset Worksheet'!D:D,$J20))))</f>
        <v/>
      </c>
      <c r="E20" s="37">
        <f>IF($J20&lt;&gt;"",IF(INDEX('Asset Worksheet'!E:E,$J20)="","",INDEX('Asset Worksheet'!E:E,$J20)),IF($I20="T",'Asset Worksheet'!E26,IF($I20="U",'Asset Worksheet'!E38,"")))</f>
        <v/>
      </c>
      <c r="F20" s="37">
        <f>IF($J20&lt;&gt;"",IF(INDEX('Asset Worksheet'!F:F,$J20)="","",INDEX('Asset Worksheet'!F:F,$J20)),IF($I20="T",'Asset Worksheet'!F26,IF($I20="U",'Asset Worksheet'!F38,"")))</f>
        <v/>
      </c>
      <c r="G20" s="24">
        <f>IF($J20&lt;&gt;"",IF(INDEX('Asset Worksheet'!G:G,$J20)="","",INDEX('Asset Worksheet'!G:G,$J20)),"")</f>
        <v/>
      </c>
      <c r="I20">
        <f>IF(11=1,"H",IF(11&lt;=$H$1+1,"A",IF(11=$H$1+2,"T",IF(11=$H$1+3,"",IF(11=$H$1+4,"H",IF(11&lt;=$H$1+$H$2+4,"D",IF(11=$H$1+$H$2+5,"U","")))))))</f>
        <v/>
      </c>
      <c r="J20">
        <f>IF($I20="A",MATCH(11-1,'Asset Worksheet'!$K$11:$K$25,0)+10,IF($I20="D",MATCH(11-$H$1-4,'Asset Worksheet'!$K$29:$K$37,0)+28,""))</f>
        <v/>
      </c>
    </row>
    <row r="21">
      <c r="A21">
        <f>IF($J21&lt;&gt;"",IF(INDEX('Asset Worksheet'!A:A,$J21)="","",INDEX('Asset Worksheet'!A:A,$J21)),IF($I21="H",IF(12=1,"Assets","Debts"),IF($I21="T","Total assets",IF($I21="U","Total debts",""))))</f>
        <v/>
      </c>
      <c r="B21" s="37">
        <f>IF($J21&lt;&gt;"",IF(INDEX('Asset Worksheet'!B:B,$J21)="","",INDEX('Asset Worksheet'!B:B,$J21)),IF($I21="T",'Asset Worksheet'!B26,IF($I21="U",'Asset Worksheet'!B38,"")))</f>
        <v/>
      </c>
      <c r="C21">
        <f>IF($J21&lt;&gt;"",IF(INDEX('Asset Worksheet'!C:C,$J21)="","",INDEX('Asset Worksheet'!C:C,$J21)),"")</f>
        <v/>
      </c>
      <c r="D21" s="38">
        <f>IF($J21="","",IF(INDEX('Asset Worksheet'!C:C,$J21)&lt;&gt;"Split","",IF(INDEX('Asset Worksheet'!D:D,$J21)="",0.5,INDEX('Asset Worksheet'!D:D,$J21))))</f>
        <v/>
      </c>
      <c r="E21" s="37">
        <f>IF($J21&lt;&gt;"",IF(INDEX('Asset Worksheet'!E:E,$J21)="","",INDEX('Asset Worksheet'!E:E,$J21)),IF($I21="T",'Asset Worksheet'!E26,IF($I21="U",'Asset Worksheet'!E38,"")))</f>
        <v/>
      </c>
      <c r="F21" s="37">
        <f>IF($J21&lt;&gt;"",IF(INDEX('Asset Worksheet'!F:F,$J21)="","",INDEX('Asset Worksheet'!F:F,$J21)),IF($I21="T",'Asset Worksheet'!F26,IF($I21="U",'Asset Worksheet'!F38,"")))</f>
        <v/>
      </c>
      <c r="G21" s="24">
        <f>IF($J21&lt;&gt;"",IF(INDEX('Asset Worksheet'!G:G,$J21)="","",INDEX('Asset Worksheet'!G:G,$J21)),"")</f>
        <v/>
      </c>
      <c r="I21">
        <f>IF(12=1,"H",IF(12&lt;=$H$1+1,"A",IF(12=$H$1+2,"T",IF(12=$H$1+3,"",IF(12=$H$1+4,"H",IF(12&lt;=$H$1+$H$2+4,"D",IF(12=$H$1+$H$2+5,"U","")))))))</f>
        <v/>
      </c>
      <c r="J21">
        <f>IF($I21="A",MATCH(12-1,'Asset Worksheet'!$K$11:$K$25,0)+10,IF($I21="D",MATCH(12-$H$1-4,'Asset Worksheet'!$K$29:$K$37,0)+28,""))</f>
        <v/>
      </c>
    </row>
    <row r="22">
      <c r="A22">
        <f>IF($J22&lt;&gt;"",IF(INDEX('Asset Worksheet'!A:A,$J22)="","",INDEX('Asset Worksheet'!A:A,$J22)),IF($I22="H",IF(13=1,"Assets","Debts"),IF($I22="T","Total assets",IF($I22="U","Total debts",""))))</f>
        <v/>
      </c>
      <c r="B22" s="37">
        <f>IF($J22&lt;&gt;"",IF(INDEX('Asset Worksheet'!B:B,$J22)="","",INDEX('Asset Worksheet'!B:B,$J22)),IF($I22="T",'Asset Worksheet'!B26,IF($I22="U",'Asset Worksheet'!B38,"")))</f>
        <v/>
      </c>
      <c r="C22">
        <f>IF($J22&lt;&gt;"",IF(INDEX('Asset Worksheet'!C:C,$J22)="","",INDEX('Asset Worksheet'!C:C,$J22)),"")</f>
        <v/>
      </c>
      <c r="D22" s="38">
        <f>IF($J22="","",IF(INDEX('Asset Worksheet'!C:C,$J22)&lt;&gt;"Split","",IF(INDEX('Asset Worksheet'!D:D,$J22)="",0.5,INDEX('Asset Worksheet'!D:D,$J22))))</f>
        <v/>
      </c>
      <c r="E22" s="37">
        <f>IF($J22&lt;&gt;"",IF(INDEX('Asset Worksheet'!E:E,$J22)="","",INDEX('Asset Worksheet'!E:E,$J22)),IF($I22="T",'Asset Worksheet'!E26,IF($I22="U",'Asset Worksheet'!E38,"")))</f>
        <v/>
      </c>
      <c r="F22" s="37">
        <f>IF($J22&lt;&gt;"",IF(INDEX('Asset Worksheet'!F:F,$J22)="","",INDEX('Asset Worksheet'!F:F,$J22)),IF($I22="T",'Asset Worksheet'!F26,IF($I22="U",'Asset Worksheet'!F38,"")))</f>
        <v/>
      </c>
      <c r="G22" s="24">
        <f>IF($J22&lt;&gt;"",IF(INDEX('Asset Worksheet'!G:G,$J22)="","",INDEX('Asset Worksheet'!G:G,$J22)),"")</f>
        <v/>
      </c>
      <c r="I22">
        <f>IF(13=1,"H",IF(13&lt;=$H$1+1,"A",IF(13=$H$1+2,"T",IF(13=$H$1+3,"",IF(13=$H$1+4,"H",IF(13&lt;=$H$1+$H$2+4,"D",IF(13=$H$1+$H$2+5,"U","")))))))</f>
        <v/>
      </c>
      <c r="J22">
        <f>IF($I22="A",MATCH(13-1,'Asset Worksheet'!$K$11:$K$25,0)+10,IF($I22="D",MATCH(13-$H$1-4,'Asset Worksheet'!$K$29:$K$37,0)+28,""))</f>
        <v/>
      </c>
    </row>
    <row r="23">
      <c r="A23">
        <f>IF($J23&lt;&gt;"",IF(INDEX('Asset Worksheet'!A:A,$J23)="","",INDEX('Asset Worksheet'!A:A,$J23)),IF($I23="H",IF(14=1,"Assets","Debts"),IF($I23="T","Total assets",IF($I23="U","Total debts",""))))</f>
        <v/>
      </c>
      <c r="B23" s="37">
        <f>IF($J23&lt;&gt;"",IF(INDEX('Asset Worksheet'!B:B,$J23)="","",INDEX('Asset Worksheet'!B:B,$J23)),IF($I23="T",'Asset Worksheet'!B26,IF($I23="U",'Asset Worksheet'!B38,"")))</f>
        <v/>
      </c>
      <c r="C23">
        <f>IF($J23&lt;&gt;"",IF(INDEX('Asset Worksheet'!C:C,$J23)="","",INDEX('Asset Worksheet'!C:C,$J23)),"")</f>
        <v/>
      </c>
      <c r="D23" s="38">
        <f>IF($J23="","",IF(INDEX('Asset Worksheet'!C:C,$J23)&lt;&gt;"Split","",IF(INDEX('Asset Worksheet'!D:D,$J23)="",0.5,INDEX('Asset Worksheet'!D:D,$J23))))</f>
        <v/>
      </c>
      <c r="E23" s="37">
        <f>IF($J23&lt;&gt;"",IF(INDEX('Asset Worksheet'!E:E,$J23)="","",INDEX('Asset Worksheet'!E:E,$J23)),IF($I23="T",'Asset Worksheet'!E26,IF($I23="U",'Asset Worksheet'!E38,"")))</f>
        <v/>
      </c>
      <c r="F23" s="37">
        <f>IF($J23&lt;&gt;"",IF(INDEX('Asset Worksheet'!F:F,$J23)="","",INDEX('Asset Worksheet'!F:F,$J23)),IF($I23="T",'Asset Worksheet'!F26,IF($I23="U",'Asset Worksheet'!F38,"")))</f>
        <v/>
      </c>
      <c r="G23" s="24">
        <f>IF($J23&lt;&gt;"",IF(INDEX('Asset Worksheet'!G:G,$J23)="","",INDEX('Asset Worksheet'!G:G,$J23)),"")</f>
        <v/>
      </c>
      <c r="I23">
        <f>IF(14=1,"H",IF(14&lt;=$H$1+1,"A",IF(14=$H$1+2,"T",IF(14=$H$1+3,"",IF(14=$H$1+4,"H",IF(14&lt;=$H$1+$H$2+4,"D",IF(14=$H$1+$H$2+5,"U","")))))))</f>
        <v/>
      </c>
      <c r="J23">
        <f>IF($I23="A",MATCH(14-1,'Asset Worksheet'!$K$11:$K$25,0)+10,IF($I23="D",MATCH(14-$H$1-4,'Asset Worksheet'!$K$29:$K$37,0)+28,""))</f>
        <v/>
      </c>
    </row>
    <row r="24">
      <c r="A24">
        <f>IF($J24&lt;&gt;"",IF(INDEX('Asset Worksheet'!A:A,$J24)="","",INDEX('Asset Worksheet'!A:A,$J24)),IF($I24="H",IF(15=1,"Assets","Debts"),IF($I24="T","Total assets",IF($I24="U","Total debts",""))))</f>
        <v/>
      </c>
      <c r="B24" s="37">
        <f>IF($J24&lt;&gt;"",IF(INDEX('Asset Worksheet'!B:B,$J24)="","",INDEX('Asset Worksheet'!B:B,$J24)),IF($I24="T",'Asset Worksheet'!B26,IF($I24="U",'Asset Worksheet'!B38,"")))</f>
        <v/>
      </c>
      <c r="C24">
        <f>IF($J24&lt;&gt;"",IF(INDEX('Asset Worksheet'!C:C,$J24)="","",INDEX('Asset Worksheet'!C:C,$J24)),"")</f>
        <v/>
      </c>
      <c r="D24" s="38">
        <f>IF($J24="","",IF(INDEX('Asset Worksheet'!C:C,$J24)&lt;&gt;"Split","",IF(INDEX('Asset Worksheet'!D:D,$J24)="",0.5,INDEX('Asset Worksheet'!D:D,$J24))))</f>
        <v/>
      </c>
      <c r="E24" s="37">
        <f>IF($J24&lt;&gt;"",IF(INDEX('Asset Worksheet'!E:E,$J24)="","",INDEX('Asset Worksheet'!E:E,$J24)),IF($I24="T",'Asset Worksheet'!E26,IF($I24="U",'Asset Worksheet'!E38,"")))</f>
        <v/>
      </c>
      <c r="F24" s="37">
        <f>IF($J24&lt;&gt;"",IF(INDEX('Asset Worksheet'!F:F,$J24)="","",INDEX('Asset Worksheet'!F:F,$J24)),IF($I24="T",'Asset Worksheet'!F26,IF($I24="U",'Asset Worksheet'!F38,"")))</f>
        <v/>
      </c>
      <c r="G24" s="24">
        <f>IF($J24&lt;&gt;"",IF(INDEX('Asset Worksheet'!G:G,$J24)="","",INDEX('Asset Worksheet'!G:G,$J24)),"")</f>
        <v/>
      </c>
      <c r="I24">
        <f>IF(15=1,"H",IF(15&lt;=$H$1+1,"A",IF(15=$H$1+2,"T",IF(15=$H$1+3,"",IF(15=$H$1+4,"H",IF(15&lt;=$H$1+$H$2+4,"D",IF(15=$H$1+$H$2+5,"U","")))))))</f>
        <v/>
      </c>
      <c r="J24">
        <f>IF($I24="A",MATCH(15-1,'Asset Worksheet'!$K$11:$K$25,0)+10,IF($I24="D",MATCH(15-$H$1-4,'Asset Worksheet'!$K$29:$K$37,0)+28,""))</f>
        <v/>
      </c>
    </row>
    <row r="25">
      <c r="A25">
        <f>IF($J25&lt;&gt;"",IF(INDEX('Asset Worksheet'!A:A,$J25)="","",INDEX('Asset Worksheet'!A:A,$J25)),IF($I25="H",IF(16=1,"Assets","Debts"),IF($I25="T","Total assets",IF($I25="U","Total debts",""))))</f>
        <v/>
      </c>
      <c r="B25" s="37">
        <f>IF($J25&lt;&gt;"",IF(INDEX('Asset Worksheet'!B:B,$J25)="","",INDEX('Asset Worksheet'!B:B,$J25)),IF($I25="T",'Asset Worksheet'!B26,IF($I25="U",'Asset Worksheet'!B38,"")))</f>
        <v/>
      </c>
      <c r="C25">
        <f>IF($J25&lt;&gt;"",IF(INDEX('Asset Worksheet'!C:C,$J25)="","",INDEX('Asset Worksheet'!C:C,$J25)),"")</f>
        <v/>
      </c>
      <c r="D25" s="38">
        <f>IF($J25="","",IF(INDEX('Asset Worksheet'!C:C,$J25)&lt;&gt;"Split","",IF(INDEX('Asset Worksheet'!D:D,$J25)="",0.5,INDEX('Asset Worksheet'!D:D,$J25))))</f>
        <v/>
      </c>
      <c r="E25" s="37">
        <f>IF($J25&lt;&gt;"",IF(INDEX('Asset Worksheet'!E:E,$J25)="","",INDEX('Asset Worksheet'!E:E,$J25)),IF($I25="T",'Asset Worksheet'!E26,IF($I25="U",'Asset Worksheet'!E38,"")))</f>
        <v/>
      </c>
      <c r="F25" s="37">
        <f>IF($J25&lt;&gt;"",IF(INDEX('Asset Worksheet'!F:F,$J25)="","",INDEX('Asset Worksheet'!F:F,$J25)),IF($I25="T",'Asset Worksheet'!F26,IF($I25="U",'Asset Worksheet'!F38,"")))</f>
        <v/>
      </c>
      <c r="G25" s="24">
        <f>IF($J25&lt;&gt;"",IF(INDEX('Asset Worksheet'!G:G,$J25)="","",INDEX('Asset Worksheet'!G:G,$J25)),"")</f>
        <v/>
      </c>
      <c r="I25">
        <f>IF(16=1,"H",IF(16&lt;=$H$1+1,"A",IF(16=$H$1+2,"T",IF(16=$H$1+3,"",IF(16=$H$1+4,"H",IF(16&lt;=$H$1+$H$2+4,"D",IF(16=$H$1+$H$2+5,"U","")))))))</f>
        <v/>
      </c>
      <c r="J25">
        <f>IF($I25="A",MATCH(16-1,'Asset Worksheet'!$K$11:$K$25,0)+10,IF($I25="D",MATCH(16-$H$1-4,'Asset Worksheet'!$K$29:$K$37,0)+28,""))</f>
        <v/>
      </c>
    </row>
    <row r="26">
      <c r="A26">
        <f>IF($J26&lt;&gt;"",IF(INDEX('Asset Worksheet'!A:A,$J26)="","",INDEX('Asset Worksheet'!A:A,$J26)),IF($I26="H",IF(17=1,"Assets","Debts"),IF($I26="T","Total assets",IF($I26="U","Total debts",""))))</f>
        <v/>
      </c>
      <c r="B26" s="37">
        <f>IF($J26&lt;&gt;"",IF(INDEX('Asset Worksheet'!B:B,$J26)="","",INDEX('Asset Worksheet'!B:B,$J26)),IF($I26="T",'Asset Worksheet'!B26,IF($I26="U",'Asset Worksheet'!B38,"")))</f>
        <v/>
      </c>
      <c r="C26">
        <f>IF($J26&lt;&gt;"",IF(INDEX('Asset Worksheet'!C:C,$J26)="","",INDEX('Asset Worksheet'!C:C,$J26)),"")</f>
        <v/>
      </c>
      <c r="D26" s="38">
        <f>IF($J26="","",IF(INDEX('Asset Worksheet'!C:C,$J26)&lt;&gt;"Split","",IF(INDEX('Asset Worksheet'!D:D,$J26)="",0.5,INDEX('Asset Worksheet'!D:D,$J26))))</f>
        <v/>
      </c>
      <c r="E26" s="37">
        <f>IF($J26&lt;&gt;"",IF(INDEX('Asset Worksheet'!E:E,$J26)="","",INDEX('Asset Worksheet'!E:E,$J26)),IF($I26="T",'Asset Worksheet'!E26,IF($I26="U",'Asset Worksheet'!E38,"")))</f>
        <v/>
      </c>
      <c r="F26" s="37">
        <f>IF($J26&lt;&gt;"",IF(INDEX('Asset Worksheet'!F:F,$J26)="","",INDEX('Asset Worksheet'!F:F,$J26)),IF($I26="T",'Asset Worksheet'!F26,IF($I26="U",'Asset Worksheet'!F38,"")))</f>
        <v/>
      </c>
      <c r="G26" s="24">
        <f>IF($J26&lt;&gt;"",IF(INDEX('Asset Worksheet'!G:G,$J26)="","",INDEX('Asset Worksheet'!G:G,$J26)),"")</f>
        <v/>
      </c>
      <c r="I26">
        <f>IF(17=1,"H",IF(17&lt;=$H$1+1,"A",IF(17=$H$1+2,"T",IF(17=$H$1+3,"",IF(17=$H$1+4,"H",IF(17&lt;=$H$1+$H$2+4,"D",IF(17=$H$1+$H$2+5,"U","")))))))</f>
        <v/>
      </c>
      <c r="J26">
        <f>IF($I26="A",MATCH(17-1,'Asset Worksheet'!$K$11:$K$25,0)+10,IF($I26="D",MATCH(17-$H$1-4,'Asset Worksheet'!$K$29:$K$37,0)+28,""))</f>
        <v/>
      </c>
    </row>
    <row r="27">
      <c r="A27">
        <f>IF($J27&lt;&gt;"",IF(INDEX('Asset Worksheet'!A:A,$J27)="","",INDEX('Asset Worksheet'!A:A,$J27)),IF($I27="H",IF(18=1,"Assets","Debts"),IF($I27="T","Total assets",IF($I27="U","Total debts",""))))</f>
        <v/>
      </c>
      <c r="B27" s="37">
        <f>IF($J27&lt;&gt;"",IF(INDEX('Asset Worksheet'!B:B,$J27)="","",INDEX('Asset Worksheet'!B:B,$J27)),IF($I27="T",'Asset Worksheet'!B26,IF($I27="U",'Asset Worksheet'!B38,"")))</f>
        <v/>
      </c>
      <c r="C27">
        <f>IF($J27&lt;&gt;"",IF(INDEX('Asset Worksheet'!C:C,$J27)="","",INDEX('Asset Worksheet'!C:C,$J27)),"")</f>
        <v/>
      </c>
      <c r="D27" s="38">
        <f>IF($J27="","",IF(INDEX('Asset Worksheet'!C:C,$J27)&lt;&gt;"Split","",IF(INDEX('Asset Worksheet'!D:D,$J27)="",0.5,INDEX('Asset Worksheet'!D:D,$J27))))</f>
        <v/>
      </c>
      <c r="E27" s="37">
        <f>IF($J27&lt;&gt;"",IF(INDEX('Asset Worksheet'!E:E,$J27)="","",INDEX('Asset Worksheet'!E:E,$J27)),IF($I27="T",'Asset Worksheet'!E26,IF($I27="U",'Asset Worksheet'!E38,"")))</f>
        <v/>
      </c>
      <c r="F27" s="37">
        <f>IF($J27&lt;&gt;"",IF(INDEX('Asset Worksheet'!F:F,$J27)="","",INDEX('Asset Worksheet'!F:F,$J27)),IF($I27="T",'Asset Worksheet'!F26,IF($I27="U",'Asset Worksheet'!F38,"")))</f>
        <v/>
      </c>
      <c r="G27" s="24">
        <f>IF($J27&lt;&gt;"",IF(INDEX('Asset Worksheet'!G:G,$J27)="","",INDEX('Asset Worksheet'!G:G,$J27)),"")</f>
        <v/>
      </c>
      <c r="I27">
        <f>IF(18=1,"H",IF(18&lt;=$H$1+1,"A",IF(18=$H$1+2,"T",IF(18=$H$1+3,"",IF(18=$H$1+4,"H",IF(18&lt;=$H$1+$H$2+4,"D",IF(18=$H$1+$H$2+5,"U","")))))))</f>
        <v/>
      </c>
      <c r="J27">
        <f>IF($I27="A",MATCH(18-1,'Asset Worksheet'!$K$11:$K$25,0)+10,IF($I27="D",MATCH(18-$H$1-4,'Asset Worksheet'!$K$29:$K$37,0)+28,""))</f>
        <v/>
      </c>
    </row>
    <row r="28">
      <c r="A28">
        <f>IF($J28&lt;&gt;"",IF(INDEX('Asset Worksheet'!A:A,$J28)="","",INDEX('Asset Worksheet'!A:A,$J28)),IF($I28="H",IF(19=1,"Assets","Debts"),IF($I28="T","Total assets",IF($I28="U","Total debts",""))))</f>
        <v/>
      </c>
      <c r="B28" s="37">
        <f>IF($J28&lt;&gt;"",IF(INDEX('Asset Worksheet'!B:B,$J28)="","",INDEX('Asset Worksheet'!B:B,$J28)),IF($I28="T",'Asset Worksheet'!B26,IF($I28="U",'Asset Worksheet'!B38,"")))</f>
        <v/>
      </c>
      <c r="C28">
        <f>IF($J28&lt;&gt;"",IF(INDEX('Asset Worksheet'!C:C,$J28)="","",INDEX('Asset Worksheet'!C:C,$J28)),"")</f>
        <v/>
      </c>
      <c r="D28" s="38">
        <f>IF($J28="","",IF(INDEX('Asset Worksheet'!C:C,$J28)&lt;&gt;"Split","",IF(INDEX('Asset Worksheet'!D:D,$J28)="",0.5,INDEX('Asset Worksheet'!D:D,$J28))))</f>
        <v/>
      </c>
      <c r="E28" s="37">
        <f>IF($J28&lt;&gt;"",IF(INDEX('Asset Worksheet'!E:E,$J28)="","",INDEX('Asset Worksheet'!E:E,$J28)),IF($I28="T",'Asset Worksheet'!E26,IF($I28="U",'Asset Worksheet'!E38,"")))</f>
        <v/>
      </c>
      <c r="F28" s="37">
        <f>IF($J28&lt;&gt;"",IF(INDEX('Asset Worksheet'!F:F,$J28)="","",INDEX('Asset Worksheet'!F:F,$J28)),IF($I28="T",'Asset Worksheet'!F26,IF($I28="U",'Asset Worksheet'!F38,"")))</f>
        <v/>
      </c>
      <c r="G28" s="24">
        <f>IF($J28&lt;&gt;"",IF(INDEX('Asset Worksheet'!G:G,$J28)="","",INDEX('Asset Worksheet'!G:G,$J28)),"")</f>
        <v/>
      </c>
      <c r="I28">
        <f>IF(19=1,"H",IF(19&lt;=$H$1+1,"A",IF(19=$H$1+2,"T",IF(19=$H$1+3,"",IF(19=$H$1+4,"H",IF(19&lt;=$H$1+$H$2+4,"D",IF(19=$H$1+$H$2+5,"U","")))))))</f>
        <v/>
      </c>
      <c r="J28">
        <f>IF($I28="A",MATCH(19-1,'Asset Worksheet'!$K$11:$K$25,0)+10,IF($I28="D",MATCH(19-$H$1-4,'Asset Worksheet'!$K$29:$K$37,0)+28,""))</f>
        <v/>
      </c>
    </row>
    <row r="29">
      <c r="A29">
        <f>IF($J29&lt;&gt;"",IF(INDEX('Asset Worksheet'!A:A,$J29)="","",INDEX('Asset Worksheet'!A:A,$J29)),IF($I29="H",IF(20=1,"Assets","Debts"),IF($I29="T","Total assets",IF($I29="U","Total debts",""))))</f>
        <v/>
      </c>
      <c r="B29" s="37">
        <f>IF($J29&lt;&gt;"",IF(INDEX('Asset Worksheet'!B:B,$J29)="","",INDEX('Asset Worksheet'!B:B,$J29)),IF($I29="T",'Asset Worksheet'!B26,IF($I29="U",'Asset Worksheet'!B38,"")))</f>
        <v/>
      </c>
      <c r="C29">
        <f>IF($J29&lt;&gt;"",IF(INDEX('Asset Worksheet'!C:C,$J29)="","",INDEX('Asset Worksheet'!C:C,$J29)),"")</f>
        <v/>
      </c>
      <c r="D29" s="38">
        <f>IF($J29="","",IF(INDEX('Asset Worksheet'!C:C,$J29)&lt;&gt;"Split","",IF(INDEX('Asset Worksheet'!D:D,$J29)="",0.5,INDEX('Asset Worksheet'!D:D,$J29))))</f>
        <v/>
      </c>
      <c r="E29" s="37">
        <f>IF($J29&lt;&gt;"",IF(INDEX('Asset Worksheet'!E:E,$J29)="","",INDEX('Asset Worksheet'!E:E,$J29)),IF($I29="T",'Asset Worksheet'!E26,IF($I29="U",'Asset Worksheet'!E38,"")))</f>
        <v/>
      </c>
      <c r="F29" s="37">
        <f>IF($J29&lt;&gt;"",IF(INDEX('Asset Worksheet'!F:F,$J29)="","",INDEX('Asset Worksheet'!F:F,$J29)),IF($I29="T",'Asset Worksheet'!F26,IF($I29="U",'Asset Worksheet'!F38,"")))</f>
        <v/>
      </c>
      <c r="G29" s="24">
        <f>IF($J29&lt;&gt;"",IF(INDEX('Asset Worksheet'!G:G,$J29)="","",INDEX('Asset Worksheet'!G:G,$J29)),"")</f>
        <v/>
      </c>
      <c r="I29">
        <f>IF(20=1,"H",IF(20&lt;=$H$1+1,"A",IF(20=$H$1+2,"T",IF(20=$H$1+3,"",IF(20=$H$1+4,"H",IF(20&lt;=$H$1+$H$2+4,"D",IF(20=$H$1+$H$2+5,"U","")))))))</f>
        <v/>
      </c>
      <c r="J29">
        <f>IF($I29="A",MATCH(20-1,'Asset Worksheet'!$K$11:$K$25,0)+10,IF($I29="D",MATCH(20-$H$1-4,'Asset Worksheet'!$K$29:$K$37,0)+28,""))</f>
        <v/>
      </c>
    </row>
    <row r="30">
      <c r="A30">
        <f>IF($J30&lt;&gt;"",IF(INDEX('Asset Worksheet'!A:A,$J30)="","",INDEX('Asset Worksheet'!A:A,$J30)),IF($I30="H",IF(21=1,"Assets","Debts"),IF($I30="T","Total assets",IF($I30="U","Total debts",""))))</f>
        <v/>
      </c>
      <c r="B30" s="37">
        <f>IF($J30&lt;&gt;"",IF(INDEX('Asset Worksheet'!B:B,$J30)="","",INDEX('Asset Worksheet'!B:B,$J30)),IF($I30="T",'Asset Worksheet'!B26,IF($I30="U",'Asset Worksheet'!B38,"")))</f>
        <v/>
      </c>
      <c r="C30">
        <f>IF($J30&lt;&gt;"",IF(INDEX('Asset Worksheet'!C:C,$J30)="","",INDEX('Asset Worksheet'!C:C,$J30)),"")</f>
        <v/>
      </c>
      <c r="D30" s="38">
        <f>IF($J30="","",IF(INDEX('Asset Worksheet'!C:C,$J30)&lt;&gt;"Split","",IF(INDEX('Asset Worksheet'!D:D,$J30)="",0.5,INDEX('Asset Worksheet'!D:D,$J30))))</f>
        <v/>
      </c>
      <c r="E30" s="37">
        <f>IF($J30&lt;&gt;"",IF(INDEX('Asset Worksheet'!E:E,$J30)="","",INDEX('Asset Worksheet'!E:E,$J30)),IF($I30="T",'Asset Worksheet'!E26,IF($I30="U",'Asset Worksheet'!E38,"")))</f>
        <v/>
      </c>
      <c r="F30" s="37">
        <f>IF($J30&lt;&gt;"",IF(INDEX('Asset Worksheet'!F:F,$J30)="","",INDEX('Asset Worksheet'!F:F,$J30)),IF($I30="T",'Asset Worksheet'!F26,IF($I30="U",'Asset Worksheet'!F38,"")))</f>
        <v/>
      </c>
      <c r="G30" s="24">
        <f>IF($J30&lt;&gt;"",IF(INDEX('Asset Worksheet'!G:G,$J30)="","",INDEX('Asset Worksheet'!G:G,$J30)),"")</f>
        <v/>
      </c>
      <c r="I30">
        <f>IF(21=1,"H",IF(21&lt;=$H$1+1,"A",IF(21=$H$1+2,"T",IF(21=$H$1+3,"",IF(21=$H$1+4,"H",IF(21&lt;=$H$1+$H$2+4,"D",IF(21=$H$1+$H$2+5,"U","")))))))</f>
        <v/>
      </c>
      <c r="J30">
        <f>IF($I30="A",MATCH(21-1,'Asset Worksheet'!$K$11:$K$25,0)+10,IF($I30="D",MATCH(21-$H$1-4,'Asset Worksheet'!$K$29:$K$37,0)+28,""))</f>
        <v/>
      </c>
    </row>
    <row r="31">
      <c r="A31">
        <f>IF($J31&lt;&gt;"",IF(INDEX('Asset Worksheet'!A:A,$J31)="","",INDEX('Asset Worksheet'!A:A,$J31)),IF($I31="H",IF(22=1,"Assets","Debts"),IF($I31="T","Total assets",IF($I31="U","Total debts",""))))</f>
        <v/>
      </c>
      <c r="B31" s="37">
        <f>IF($J31&lt;&gt;"",IF(INDEX('Asset Worksheet'!B:B,$J31)="","",INDEX('Asset Worksheet'!B:B,$J31)),IF($I31="T",'Asset Worksheet'!B26,IF($I31="U",'Asset Worksheet'!B38,"")))</f>
        <v/>
      </c>
      <c r="C31">
        <f>IF($J31&lt;&gt;"",IF(INDEX('Asset Worksheet'!C:C,$J31)="","",INDEX('Asset Worksheet'!C:C,$J31)),"")</f>
        <v/>
      </c>
      <c r="D31" s="38">
        <f>IF($J31="","",IF(INDEX('Asset Worksheet'!C:C,$J31)&lt;&gt;"Split","",IF(INDEX('Asset Worksheet'!D:D,$J31)="",0.5,INDEX('Asset Worksheet'!D:D,$J31))))</f>
        <v/>
      </c>
      <c r="E31" s="37">
        <f>IF($J31&lt;&gt;"",IF(INDEX('Asset Worksheet'!E:E,$J31)="","",INDEX('Asset Worksheet'!E:E,$J31)),IF($I31="T",'Asset Worksheet'!E26,IF($I31="U",'Asset Worksheet'!E38,"")))</f>
        <v/>
      </c>
      <c r="F31" s="37">
        <f>IF($J31&lt;&gt;"",IF(INDEX('Asset Worksheet'!F:F,$J31)="","",INDEX('Asset Worksheet'!F:F,$J31)),IF($I31="T",'Asset Worksheet'!F26,IF($I31="U",'Asset Worksheet'!F38,"")))</f>
        <v/>
      </c>
      <c r="G31" s="24">
        <f>IF($J31&lt;&gt;"",IF(INDEX('Asset Worksheet'!G:G,$J31)="","",INDEX('Asset Worksheet'!G:G,$J31)),"")</f>
        <v/>
      </c>
      <c r="I31">
        <f>IF(22=1,"H",IF(22&lt;=$H$1+1,"A",IF(22=$H$1+2,"T",IF(22=$H$1+3,"",IF(22=$H$1+4,"H",IF(22&lt;=$H$1+$H$2+4,"D",IF(22=$H$1+$H$2+5,"U","")))))))</f>
        <v/>
      </c>
      <c r="J31">
        <f>IF($I31="A",MATCH(22-1,'Asset Worksheet'!$K$11:$K$25,0)+10,IF($I31="D",MATCH(22-$H$1-4,'Asset Worksheet'!$K$29:$K$37,0)+28,""))</f>
        <v/>
      </c>
    </row>
    <row r="32">
      <c r="A32">
        <f>IF($J32&lt;&gt;"",IF(INDEX('Asset Worksheet'!A:A,$J32)="","",INDEX('Asset Worksheet'!A:A,$J32)),IF($I32="H",IF(23=1,"Assets","Debts"),IF($I32="T","Total assets",IF($I32="U","Total debts",""))))</f>
        <v/>
      </c>
      <c r="B32" s="37">
        <f>IF($J32&lt;&gt;"",IF(INDEX('Asset Worksheet'!B:B,$J32)="","",INDEX('Asset Worksheet'!B:B,$J32)),IF($I32="T",'Asset Worksheet'!B26,IF($I32="U",'Asset Worksheet'!B38,"")))</f>
        <v/>
      </c>
      <c r="C32">
        <f>IF($J32&lt;&gt;"",IF(INDEX('Asset Worksheet'!C:C,$J32)="","",INDEX('Asset Worksheet'!C:C,$J32)),"")</f>
        <v/>
      </c>
      <c r="D32" s="38">
        <f>IF($J32="","",IF(INDEX('Asset Worksheet'!C:C,$J32)&lt;&gt;"Split","",IF(INDEX('Asset Worksheet'!D:D,$J32)="",0.5,INDEX('Asset Worksheet'!D:D,$J32))))</f>
        <v/>
      </c>
      <c r="E32" s="37">
        <f>IF($J32&lt;&gt;"",IF(INDEX('Asset Worksheet'!E:E,$J32)="","",INDEX('Asset Worksheet'!E:E,$J32)),IF($I32="T",'Asset Worksheet'!E26,IF($I32="U",'Asset Worksheet'!E38,"")))</f>
        <v/>
      </c>
      <c r="F32" s="37">
        <f>IF($J32&lt;&gt;"",IF(INDEX('Asset Worksheet'!F:F,$J32)="","",INDEX('Asset Worksheet'!F:F,$J32)),IF($I32="T",'Asset Worksheet'!F26,IF($I32="U",'Asset Worksheet'!F38,"")))</f>
        <v/>
      </c>
      <c r="G32" s="24">
        <f>IF($J32&lt;&gt;"",IF(INDEX('Asset Worksheet'!G:G,$J32)="","",INDEX('Asset Worksheet'!G:G,$J32)),"")</f>
        <v/>
      </c>
      <c r="I32">
        <f>IF(23=1,"H",IF(23&lt;=$H$1+1,"A",IF(23=$H$1+2,"T",IF(23=$H$1+3,"",IF(23=$H$1+4,"H",IF(23&lt;=$H$1+$H$2+4,"D",IF(23=$H$1+$H$2+5,"U","")))))))</f>
        <v/>
      </c>
      <c r="J32">
        <f>IF($I32="A",MATCH(23-1,'Asset Worksheet'!$K$11:$K$25,0)+10,IF($I32="D",MATCH(23-$H$1-4,'Asset Worksheet'!$K$29:$K$37,0)+28,""))</f>
        <v/>
      </c>
    </row>
    <row r="33">
      <c r="A33">
        <f>IF($J33&lt;&gt;"",IF(INDEX('Asset Worksheet'!A:A,$J33)="","",INDEX('Asset Worksheet'!A:A,$J33)),IF($I33="H",IF(24=1,"Assets","Debts"),IF($I33="T","Total assets",IF($I33="U","Total debts",""))))</f>
        <v/>
      </c>
      <c r="B33" s="37">
        <f>IF($J33&lt;&gt;"",IF(INDEX('Asset Worksheet'!B:B,$J33)="","",INDEX('Asset Worksheet'!B:B,$J33)),IF($I33="T",'Asset Worksheet'!B26,IF($I33="U",'Asset Worksheet'!B38,"")))</f>
        <v/>
      </c>
      <c r="C33">
        <f>IF($J33&lt;&gt;"",IF(INDEX('Asset Worksheet'!C:C,$J33)="","",INDEX('Asset Worksheet'!C:C,$J33)),"")</f>
        <v/>
      </c>
      <c r="D33" s="38">
        <f>IF($J33="","",IF(INDEX('Asset Worksheet'!C:C,$J33)&lt;&gt;"Split","",IF(INDEX('Asset Worksheet'!D:D,$J33)="",0.5,INDEX('Asset Worksheet'!D:D,$J33))))</f>
        <v/>
      </c>
      <c r="E33" s="37">
        <f>IF($J33&lt;&gt;"",IF(INDEX('Asset Worksheet'!E:E,$J33)="","",INDEX('Asset Worksheet'!E:E,$J33)),IF($I33="T",'Asset Worksheet'!E26,IF($I33="U",'Asset Worksheet'!E38,"")))</f>
        <v/>
      </c>
      <c r="F33" s="37">
        <f>IF($J33&lt;&gt;"",IF(INDEX('Asset Worksheet'!F:F,$J33)="","",INDEX('Asset Worksheet'!F:F,$J33)),IF($I33="T",'Asset Worksheet'!F26,IF($I33="U",'Asset Worksheet'!F38,"")))</f>
        <v/>
      </c>
      <c r="G33" s="24">
        <f>IF($J33&lt;&gt;"",IF(INDEX('Asset Worksheet'!G:G,$J33)="","",INDEX('Asset Worksheet'!G:G,$J33)),"")</f>
        <v/>
      </c>
      <c r="I33">
        <f>IF(24=1,"H",IF(24&lt;=$H$1+1,"A",IF(24=$H$1+2,"T",IF(24=$H$1+3,"",IF(24=$H$1+4,"H",IF(24&lt;=$H$1+$H$2+4,"D",IF(24=$H$1+$H$2+5,"U","")))))))</f>
        <v/>
      </c>
      <c r="J33">
        <f>IF($I33="A",MATCH(24-1,'Asset Worksheet'!$K$11:$K$25,0)+10,IF($I33="D",MATCH(24-$H$1-4,'Asset Worksheet'!$K$29:$K$37,0)+28,""))</f>
        <v/>
      </c>
    </row>
    <row r="34">
      <c r="A34">
        <f>IF($J34&lt;&gt;"",IF(INDEX('Asset Worksheet'!A:A,$J34)="","",INDEX('Asset Worksheet'!A:A,$J34)),IF($I34="H",IF(25=1,"Assets","Debts"),IF($I34="T","Total assets",IF($I34="U","Total debts",""))))</f>
        <v/>
      </c>
      <c r="B34" s="37">
        <f>IF($J34&lt;&gt;"",IF(INDEX('Asset Worksheet'!B:B,$J34)="","",INDEX('Asset Worksheet'!B:B,$J34)),IF($I34="T",'Asset Worksheet'!B26,IF($I34="U",'Asset Worksheet'!B38,"")))</f>
        <v/>
      </c>
      <c r="C34">
        <f>IF($J34&lt;&gt;"",IF(INDEX('Asset Worksheet'!C:C,$J34)="","",INDEX('Asset Worksheet'!C:C,$J34)),"")</f>
        <v/>
      </c>
      <c r="D34" s="38">
        <f>IF($J34="","",IF(INDEX('Asset Worksheet'!C:C,$J34)&lt;&gt;"Split","",IF(INDEX('Asset Worksheet'!D:D,$J34)="",0.5,INDEX('Asset Worksheet'!D:D,$J34))))</f>
        <v/>
      </c>
      <c r="E34" s="37">
        <f>IF($J34&lt;&gt;"",IF(INDEX('Asset Worksheet'!E:E,$J34)="","",INDEX('Asset Worksheet'!E:E,$J34)),IF($I34="T",'Asset Worksheet'!E26,IF($I34="U",'Asset Worksheet'!E38,"")))</f>
        <v/>
      </c>
      <c r="F34" s="37">
        <f>IF($J34&lt;&gt;"",IF(INDEX('Asset Worksheet'!F:F,$J34)="","",INDEX('Asset Worksheet'!F:F,$J34)),IF($I34="T",'Asset Worksheet'!F26,IF($I34="U",'Asset Worksheet'!F38,"")))</f>
        <v/>
      </c>
      <c r="G34" s="24">
        <f>IF($J34&lt;&gt;"",IF(INDEX('Asset Worksheet'!G:G,$J34)="","",INDEX('Asset Worksheet'!G:G,$J34)),"")</f>
        <v/>
      </c>
      <c r="I34">
        <f>IF(25=1,"H",IF(25&lt;=$H$1+1,"A",IF(25=$H$1+2,"T",IF(25=$H$1+3,"",IF(25=$H$1+4,"H",IF(25&lt;=$H$1+$H$2+4,"D",IF(25=$H$1+$H$2+5,"U","")))))))</f>
        <v/>
      </c>
      <c r="J34">
        <f>IF($I34="A",MATCH(25-1,'Asset Worksheet'!$K$11:$K$25,0)+10,IF($I34="D",MATCH(25-$H$1-4,'Asset Worksheet'!$K$29:$K$37,0)+28,""))</f>
        <v/>
      </c>
    </row>
    <row r="35">
      <c r="A35">
        <f>IF($J35&lt;&gt;"",IF(INDEX('Asset Worksheet'!A:A,$J35)="","",INDEX('Asset Worksheet'!A:A,$J35)),IF($I35="H",IF(26=1,"Assets","Debts"),IF($I35="T","Total assets",IF($I35="U","Total debts",""))))</f>
        <v/>
      </c>
      <c r="B35" s="37">
        <f>IF($J35&lt;&gt;"",IF(INDEX('Asset Worksheet'!B:B,$J35)="","",INDEX('Asset Worksheet'!B:B,$J35)),IF($I35="T",'Asset Worksheet'!B26,IF($I35="U",'Asset Worksheet'!B38,"")))</f>
        <v/>
      </c>
      <c r="C35">
        <f>IF($J35&lt;&gt;"",IF(INDEX('Asset Worksheet'!C:C,$J35)="","",INDEX('Asset Worksheet'!C:C,$J35)),"")</f>
        <v/>
      </c>
      <c r="D35" s="38">
        <f>IF($J35="","",IF(INDEX('Asset Worksheet'!C:C,$J35)&lt;&gt;"Split","",IF(INDEX('Asset Worksheet'!D:D,$J35)="",0.5,INDEX('Asset Worksheet'!D:D,$J35))))</f>
        <v/>
      </c>
      <c r="E35" s="37">
        <f>IF($J35&lt;&gt;"",IF(INDEX('Asset Worksheet'!E:E,$J35)="","",INDEX('Asset Worksheet'!E:E,$J35)),IF($I35="T",'Asset Worksheet'!E26,IF($I35="U",'Asset Worksheet'!E38,"")))</f>
        <v/>
      </c>
      <c r="F35" s="37">
        <f>IF($J35&lt;&gt;"",IF(INDEX('Asset Worksheet'!F:F,$J35)="","",INDEX('Asset Worksheet'!F:F,$J35)),IF($I35="T",'Asset Worksheet'!F26,IF($I35="U",'Asset Worksheet'!F38,"")))</f>
        <v/>
      </c>
      <c r="G35" s="24">
        <f>IF($J35&lt;&gt;"",IF(INDEX('Asset Worksheet'!G:G,$J35)="","",INDEX('Asset Worksheet'!G:G,$J35)),"")</f>
        <v/>
      </c>
      <c r="I35">
        <f>IF(26=1,"H",IF(26&lt;=$H$1+1,"A",IF(26=$H$1+2,"T",IF(26=$H$1+3,"",IF(26=$H$1+4,"H",IF(26&lt;=$H$1+$H$2+4,"D",IF(26=$H$1+$H$2+5,"U","")))))))</f>
        <v/>
      </c>
      <c r="J35">
        <f>IF($I35="A",MATCH(26-1,'Asset Worksheet'!$K$11:$K$25,0)+10,IF($I35="D",MATCH(26-$H$1-4,'Asset Worksheet'!$K$29:$K$37,0)+28,""))</f>
        <v/>
      </c>
    </row>
    <row r="36">
      <c r="A36">
        <f>IF($J36&lt;&gt;"",IF(INDEX('Asset Worksheet'!A:A,$J36)="","",INDEX('Asset Worksheet'!A:A,$J36)),IF($I36="H",IF(27=1,"Assets","Debts"),IF($I36="T","Total assets",IF($I36="U","Total debts",""))))</f>
        <v/>
      </c>
      <c r="B36" s="37">
        <f>IF($J36&lt;&gt;"",IF(INDEX('Asset Worksheet'!B:B,$J36)="","",INDEX('Asset Worksheet'!B:B,$J36)),IF($I36="T",'Asset Worksheet'!B26,IF($I36="U",'Asset Worksheet'!B38,"")))</f>
        <v/>
      </c>
      <c r="C36">
        <f>IF($J36&lt;&gt;"",IF(INDEX('Asset Worksheet'!C:C,$J36)="","",INDEX('Asset Worksheet'!C:C,$J36)),"")</f>
        <v/>
      </c>
      <c r="D36" s="38">
        <f>IF($J36="","",IF(INDEX('Asset Worksheet'!C:C,$J36)&lt;&gt;"Split","",IF(INDEX('Asset Worksheet'!D:D,$J36)="",0.5,INDEX('Asset Worksheet'!D:D,$J36))))</f>
        <v/>
      </c>
      <c r="E36" s="37">
        <f>IF($J36&lt;&gt;"",IF(INDEX('Asset Worksheet'!E:E,$J36)="","",INDEX('Asset Worksheet'!E:E,$J36)),IF($I36="T",'Asset Worksheet'!E26,IF($I36="U",'Asset Worksheet'!E38,"")))</f>
        <v/>
      </c>
      <c r="F36" s="37">
        <f>IF($J36&lt;&gt;"",IF(INDEX('Asset Worksheet'!F:F,$J36)="","",INDEX('Asset Worksheet'!F:F,$J36)),IF($I36="T",'Asset Worksheet'!F26,IF($I36="U",'Asset Worksheet'!F38,"")))</f>
        <v/>
      </c>
      <c r="G36" s="24">
        <f>IF($J36&lt;&gt;"",IF(INDEX('Asset Worksheet'!G:G,$J36)="","",INDEX('Asset Worksheet'!G:G,$J36)),"")</f>
        <v/>
      </c>
      <c r="I36">
        <f>IF(27=1,"H",IF(27&lt;=$H$1+1,"A",IF(27=$H$1+2,"T",IF(27=$H$1+3,"",IF(27=$H$1+4,"H",IF(27&lt;=$H$1+$H$2+4,"D",IF(27=$H$1+$H$2+5,"U","")))))))</f>
        <v/>
      </c>
      <c r="J36">
        <f>IF($I36="A",MATCH(27-1,'Asset Worksheet'!$K$11:$K$25,0)+10,IF($I36="D",MATCH(27-$H$1-4,'Asset Worksheet'!$K$29:$K$37,0)+28,""))</f>
        <v/>
      </c>
    </row>
    <row r="37">
      <c r="A37">
        <f>IF($J37&lt;&gt;"",IF(INDEX('Asset Worksheet'!A:A,$J37)="","",INDEX('Asset Worksheet'!A:A,$J37)),IF($I37="H",IF(28=1,"Assets","Debts"),IF($I37="T","Total assets",IF($I37="U","Total debts",""))))</f>
        <v/>
      </c>
      <c r="B37" s="37">
        <f>IF($J37&lt;&gt;"",IF(INDEX('Asset Worksheet'!B:B,$J37)="","",INDEX('Asset Worksheet'!B:B,$J37)),IF($I37="T",'Asset Worksheet'!B26,IF($I37="U",'Asset Worksheet'!B38,"")))</f>
        <v/>
      </c>
      <c r="C37">
        <f>IF($J37&lt;&gt;"",IF(INDEX('Asset Worksheet'!C:C,$J37)="","",INDEX('Asset Worksheet'!C:C,$J37)),"")</f>
        <v/>
      </c>
      <c r="D37" s="38">
        <f>IF($J37="","",IF(INDEX('Asset Worksheet'!C:C,$J37)&lt;&gt;"Split","",IF(INDEX('Asset Worksheet'!D:D,$J37)="",0.5,INDEX('Asset Worksheet'!D:D,$J37))))</f>
        <v/>
      </c>
      <c r="E37" s="37">
        <f>IF($J37&lt;&gt;"",IF(INDEX('Asset Worksheet'!E:E,$J37)="","",INDEX('Asset Worksheet'!E:E,$J37)),IF($I37="T",'Asset Worksheet'!E26,IF($I37="U",'Asset Worksheet'!E38,"")))</f>
        <v/>
      </c>
      <c r="F37" s="37">
        <f>IF($J37&lt;&gt;"",IF(INDEX('Asset Worksheet'!F:F,$J37)="","",INDEX('Asset Worksheet'!F:F,$J37)),IF($I37="T",'Asset Worksheet'!F26,IF($I37="U",'Asset Worksheet'!F38,"")))</f>
        <v/>
      </c>
      <c r="G37" s="24">
        <f>IF($J37&lt;&gt;"",IF(INDEX('Asset Worksheet'!G:G,$J37)="","",INDEX('Asset Worksheet'!G:G,$J37)),"")</f>
        <v/>
      </c>
      <c r="I37">
        <f>IF(28=1,"H",IF(28&lt;=$H$1+1,"A",IF(28=$H$1+2,"T",IF(28=$H$1+3,"",IF(28=$H$1+4,"H",IF(28&lt;=$H$1+$H$2+4,"D",IF(28=$H$1+$H$2+5,"U","")))))))</f>
        <v/>
      </c>
      <c r="J37">
        <f>IF($I37="A",MATCH(28-1,'Asset Worksheet'!$K$11:$K$25,0)+10,IF($I37="D",MATCH(28-$H$1-4,'Asset Worksheet'!$K$29:$K$37,0)+28,""))</f>
        <v/>
      </c>
    </row>
    <row r="38">
      <c r="A38">
        <f>IF($J38&lt;&gt;"",IF(INDEX('Asset Worksheet'!A:A,$J38)="","",INDEX('Asset Worksheet'!A:A,$J38)),IF($I38="H",IF(29=1,"Assets","Debts"),IF($I38="T","Total assets",IF($I38="U","Total debts",""))))</f>
        <v/>
      </c>
      <c r="B38" s="37">
        <f>IF($J38&lt;&gt;"",IF(INDEX('Asset Worksheet'!B:B,$J38)="","",INDEX('Asset Worksheet'!B:B,$J38)),IF($I38="T",'Asset Worksheet'!B26,IF($I38="U",'Asset Worksheet'!B38,"")))</f>
        <v/>
      </c>
      <c r="C38">
        <f>IF($J38&lt;&gt;"",IF(INDEX('Asset Worksheet'!C:C,$J38)="","",INDEX('Asset Worksheet'!C:C,$J38)),"")</f>
        <v/>
      </c>
      <c r="D38" s="38">
        <f>IF($J38="","",IF(INDEX('Asset Worksheet'!C:C,$J38)&lt;&gt;"Split","",IF(INDEX('Asset Worksheet'!D:D,$J38)="",0.5,INDEX('Asset Worksheet'!D:D,$J38))))</f>
        <v/>
      </c>
      <c r="E38" s="37">
        <f>IF($J38&lt;&gt;"",IF(INDEX('Asset Worksheet'!E:E,$J38)="","",INDEX('Asset Worksheet'!E:E,$J38)),IF($I38="T",'Asset Worksheet'!E26,IF($I38="U",'Asset Worksheet'!E38,"")))</f>
        <v/>
      </c>
      <c r="F38" s="37">
        <f>IF($J38&lt;&gt;"",IF(INDEX('Asset Worksheet'!F:F,$J38)="","",INDEX('Asset Worksheet'!F:F,$J38)),IF($I38="T",'Asset Worksheet'!F26,IF($I38="U",'Asset Worksheet'!F38,"")))</f>
        <v/>
      </c>
      <c r="G38" s="24">
        <f>IF($J38&lt;&gt;"",IF(INDEX('Asset Worksheet'!G:G,$J38)="","",INDEX('Asset Worksheet'!G:G,$J38)),"")</f>
        <v/>
      </c>
      <c r="I38">
        <f>IF(29=1,"H",IF(29&lt;=$H$1+1,"A",IF(29=$H$1+2,"T",IF(29=$H$1+3,"",IF(29=$H$1+4,"H",IF(29&lt;=$H$1+$H$2+4,"D",IF(29=$H$1+$H$2+5,"U","")))))))</f>
        <v/>
      </c>
      <c r="J38">
        <f>IF($I38="A",MATCH(29-1,'Asset Worksheet'!$K$11:$K$25,0)+10,IF($I38="D",MATCH(29-$H$1-4,'Asset Worksheet'!$K$29:$K$37,0)+28,""))</f>
        <v/>
      </c>
    </row>
  </sheetData>
  <mergeCells count="6">
    <mergeCell ref="D6:E6"/>
    <mergeCell ref="B6:C6"/>
    <mergeCell ref="D7:E7"/>
    <mergeCell ref="B7:C7"/>
    <mergeCell ref="F6:G6"/>
    <mergeCell ref="F7:G7"/>
  </mergeCells>
  <conditionalFormatting sqref="A10:G38">
    <cfRule type="expression" priority="1" dxfId="0">
      <formula>$I10="H"</formula>
    </cfRule>
    <cfRule type="expression" priority="2" dxfId="1">
      <formula>OR($I10="A",$I10="D")</formula>
    </cfRule>
    <cfRule type="expression" priority="4" dxfId="2">
      <formula>OR($I10="T",$I10="U")</formula>
    </cfRule>
  </conditionalFormatting>
  <conditionalFormatting sqref="E10:F38">
    <cfRule type="expression" priority="3" dxfId="3">
      <formula>OR($I10="A",$I10="D")</formula>
    </cfRule>
  </conditionalFormatting>
  <pageMargins left="0.5" right="0.5" top="0.6" bottom="0.6" header="0.5" footer="0.5"/>
  <pageSetup orientation="portrait"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Just Divvy (remarQable LLC)</dc:creator>
  <dc:title>Just Divvy Asset &amp; Debt Worksheet</dc:title>
  <dcterms:created xsi:type="dcterms:W3CDTF">2026-10-01T03:12:12Z</dcterms:created>
  <dcterms:modified xsi:type="dcterms:W3CDTF">2026-10-01T03:12:12Z</dcterms:modified>
</cp:coreProperties>
</file>